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1.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66925"/>
  <mc:AlternateContent xmlns:mc="http://schemas.openxmlformats.org/markup-compatibility/2006">
    <mc:Choice Requires="x15">
      <x15ac:absPath xmlns:x15ac="http://schemas.microsoft.com/office/spreadsheetml/2010/11/ac" url="https://globalgap-my.sharepoint.com/personal/walker_globalgap_org/Documents/V6/Checklists/ES/"/>
    </mc:Choice>
  </mc:AlternateContent>
  <xr:revisionPtr revIDLastSave="155" documentId="13_ncr:1_{B93F8944-E1E5-49CD-AD07-FCCDD87739D7}" xr6:coauthVersionLast="47" xr6:coauthVersionMax="47" xr10:uidLastSave="{34E02ACF-DFD8-43CB-ACAF-9CE85ED4025E}"/>
  <bookViews>
    <workbookView xWindow="-120" yWindow="-120" windowWidth="29040" windowHeight="15720" firstSheet="5" activeTab="7" xr2:uid="{00000000-000D-0000-FFFF-FFFF00000000}"/>
  </bookViews>
  <sheets>
    <sheet name="Steps" sheetId="1" state="hidden" r:id="rId1"/>
    <sheet name="PI" sheetId="2" state="hidden" r:id="rId2"/>
    <sheet name="S" sheetId="3" state="hidden" r:id="rId3"/>
    <sheet name="PQ" sheetId="8" state="hidden" r:id="rId4"/>
    <sheet name="Static ID Table" sheetId="5" state="hidden" r:id="rId5"/>
    <sheet name="Portada" sheetId="11" r:id="rId6"/>
    <sheet name="Introducción" sheetId="16" r:id="rId7"/>
    <sheet name="Instrucciones" sheetId="10" r:id="rId8"/>
    <sheet name="Notas de la auditoría" sheetId="17" r:id="rId9"/>
    <sheet name="P&amp;C" sheetId="13" r:id="rId10"/>
  </sheets>
  <externalReferences>
    <externalReference r:id="rId11"/>
    <externalReference r:id="rId12"/>
  </externalReferences>
  <definedNames>
    <definedName name="_xlnm.Print_Titles" localSheetId="7">Instrucciones!$10:$10</definedName>
    <definedName name="_xlnm.Print_Titles" localSheetId="9">'P&amp;C'!$1:$1</definedName>
    <definedName name="Text4" localSheetId="6">[1]Introduction!#REF!</definedName>
    <definedName name="Text4" localSheetId="8">'[2]Audit notes'!#REF!</definedName>
    <definedName name="Text5" localSheetId="6">[1]Introduction!#REF!</definedName>
    <definedName name="Text5" localSheetId="8">'[2]Audit notes'!$A$32</definedName>
    <definedName name="Text6" localSheetId="6">[1]Introduction!#REF!</definedName>
    <definedName name="Text6" localSheetId="8">'[2]Audit notes'!#REF!</definedName>
    <definedName name="Text7" localSheetId="6">[1]Introduction!#REF!</definedName>
    <definedName name="Text7" localSheetId="8">'[2]Audit notes'!#REF!</definedName>
    <definedName name="Text8" localSheetId="6">[1]Introduction!#REF!</definedName>
    <definedName name="Text8" localSheetId="8">'[2]Audit notes'!#REF!</definedName>
    <definedName name="Text9" localSheetId="6">[1]Introduction!#REF!</definedName>
    <definedName name="Text9" localSheetId="8">'[2]Audit notes'!#REF!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1" i="10" l="1"/>
  <c r="H23" i="10"/>
  <c r="H25" i="10"/>
  <c r="H28" i="10"/>
  <c r="H22" i="10"/>
  <c r="H11" i="10"/>
  <c r="H18" i="10"/>
  <c r="H29" i="10"/>
  <c r="H31" i="10"/>
  <c r="H19" i="10"/>
  <c r="H14" i="10"/>
  <c r="H15" i="10"/>
  <c r="H17" i="10"/>
  <c r="H20" i="10"/>
  <c r="H13" i="10"/>
  <c r="H16" i="10"/>
  <c r="H26" i="10"/>
  <c r="H27" i="10"/>
  <c r="H12" i="10"/>
  <c r="H24" i="10"/>
  <c r="H30" i="10"/>
  <c r="J122" i="13"/>
  <c r="L28" i="13"/>
  <c r="K4" i="13"/>
  <c r="D351" i="13" l="1"/>
  <c r="H351" i="13"/>
  <c r="I351" i="13"/>
  <c r="J351" i="13"/>
  <c r="K351" i="13"/>
  <c r="L351" i="13"/>
  <c r="D350" i="13"/>
  <c r="H350" i="13"/>
  <c r="I350" i="13"/>
  <c r="J350" i="13"/>
  <c r="K350" i="13"/>
  <c r="L350" i="13"/>
  <c r="D349" i="13"/>
  <c r="G349" i="13"/>
  <c r="F349" i="13" s="1"/>
  <c r="P349" i="13" s="1"/>
  <c r="Q349" i="13" s="1"/>
  <c r="H349" i="13"/>
  <c r="I349" i="13"/>
  <c r="L349" i="13"/>
  <c r="M349" i="13"/>
  <c r="D348" i="13"/>
  <c r="H348" i="13"/>
  <c r="I348" i="13"/>
  <c r="J348" i="13"/>
  <c r="K348" i="13"/>
  <c r="L348" i="13"/>
  <c r="D347" i="13"/>
  <c r="H347" i="13"/>
  <c r="I347" i="13"/>
  <c r="J347" i="13"/>
  <c r="K347" i="13"/>
  <c r="L347" i="13"/>
  <c r="D346" i="13"/>
  <c r="H346" i="13"/>
  <c r="I346" i="13"/>
  <c r="J346" i="13"/>
  <c r="K346" i="13"/>
  <c r="L346" i="13"/>
  <c r="D345" i="13"/>
  <c r="H345" i="13"/>
  <c r="I345" i="13"/>
  <c r="J345" i="13"/>
  <c r="K345" i="13"/>
  <c r="L345" i="13"/>
  <c r="D344" i="13"/>
  <c r="H344" i="13"/>
  <c r="I344" i="13"/>
  <c r="J344" i="13"/>
  <c r="K344" i="13"/>
  <c r="L344" i="13"/>
  <c r="D343" i="13"/>
  <c r="H343" i="13"/>
  <c r="I343" i="13"/>
  <c r="J343" i="13"/>
  <c r="K343" i="13"/>
  <c r="L343" i="13"/>
  <c r="D342" i="13"/>
  <c r="G342" i="13"/>
  <c r="F342" i="13" s="1"/>
  <c r="P342" i="13" s="1"/>
  <c r="Q342" i="13" s="1"/>
  <c r="H342" i="13"/>
  <c r="I342" i="13"/>
  <c r="L342" i="13"/>
  <c r="M342" i="13"/>
  <c r="D341" i="13"/>
  <c r="H341" i="13"/>
  <c r="I341" i="13"/>
  <c r="J341" i="13"/>
  <c r="K341" i="13"/>
  <c r="L341" i="13"/>
  <c r="D340" i="13"/>
  <c r="H340" i="13"/>
  <c r="I340" i="13"/>
  <c r="J340" i="13"/>
  <c r="K340" i="13"/>
  <c r="L340" i="13"/>
  <c r="D339" i="13"/>
  <c r="H339" i="13"/>
  <c r="I339" i="13"/>
  <c r="J339" i="13"/>
  <c r="K339" i="13"/>
  <c r="L339" i="13"/>
  <c r="D338" i="13"/>
  <c r="H338" i="13"/>
  <c r="I338" i="13"/>
  <c r="J338" i="13"/>
  <c r="K338" i="13"/>
  <c r="L338" i="13"/>
  <c r="D337" i="13"/>
  <c r="G337" i="13"/>
  <c r="F337" i="13" s="1"/>
  <c r="P337" i="13" s="1"/>
  <c r="Q337" i="13" s="1"/>
  <c r="H337" i="13"/>
  <c r="I337" i="13"/>
  <c r="L337" i="13"/>
  <c r="M337" i="13"/>
  <c r="D336" i="13"/>
  <c r="H336" i="13"/>
  <c r="I336" i="13"/>
  <c r="J336" i="13"/>
  <c r="K336" i="13"/>
  <c r="L336" i="13"/>
  <c r="D335" i="13"/>
  <c r="H335" i="13"/>
  <c r="I335" i="13"/>
  <c r="J335" i="13"/>
  <c r="K335" i="13"/>
  <c r="L335" i="13"/>
  <c r="D334" i="13"/>
  <c r="H334" i="13"/>
  <c r="I334" i="13"/>
  <c r="J334" i="13"/>
  <c r="K334" i="13"/>
  <c r="L334" i="13"/>
  <c r="D333" i="13"/>
  <c r="H333" i="13"/>
  <c r="I333" i="13"/>
  <c r="J333" i="13"/>
  <c r="K333" i="13"/>
  <c r="L333" i="13"/>
  <c r="D332" i="13"/>
  <c r="G332" i="13"/>
  <c r="F332" i="13" s="1"/>
  <c r="P332" i="13" s="1"/>
  <c r="Q332" i="13" s="1"/>
  <c r="H332" i="13"/>
  <c r="I332" i="13"/>
  <c r="L332" i="13"/>
  <c r="M332" i="13"/>
  <c r="D331" i="13"/>
  <c r="H331" i="13"/>
  <c r="I331" i="13"/>
  <c r="J331" i="13"/>
  <c r="K331" i="13"/>
  <c r="L331" i="13"/>
  <c r="D330" i="13"/>
  <c r="H330" i="13"/>
  <c r="I330" i="13"/>
  <c r="J330" i="13"/>
  <c r="K330" i="13"/>
  <c r="L330" i="13"/>
  <c r="D329" i="13"/>
  <c r="H329" i="13"/>
  <c r="I329" i="13"/>
  <c r="J329" i="13"/>
  <c r="K329" i="13"/>
  <c r="L329" i="13"/>
  <c r="D328" i="13"/>
  <c r="H328" i="13"/>
  <c r="I328" i="13"/>
  <c r="J328" i="13"/>
  <c r="K328" i="13"/>
  <c r="L328" i="13"/>
  <c r="D327" i="13"/>
  <c r="H327" i="13"/>
  <c r="I327" i="13"/>
  <c r="J327" i="13"/>
  <c r="K327" i="13"/>
  <c r="L327" i="13"/>
  <c r="D326" i="13"/>
  <c r="H326" i="13"/>
  <c r="I326" i="13"/>
  <c r="J326" i="13"/>
  <c r="K326" i="13"/>
  <c r="L326" i="13"/>
  <c r="D325" i="13"/>
  <c r="G325" i="13"/>
  <c r="F325" i="13" s="1"/>
  <c r="P325" i="13" s="1"/>
  <c r="Q325" i="13" s="1"/>
  <c r="H325" i="13"/>
  <c r="I325" i="13"/>
  <c r="L325" i="13"/>
  <c r="M325" i="13"/>
  <c r="D324" i="13"/>
  <c r="H324" i="13"/>
  <c r="I324" i="13"/>
  <c r="J324" i="13"/>
  <c r="K324" i="13"/>
  <c r="L324" i="13"/>
  <c r="D323" i="13"/>
  <c r="H323" i="13"/>
  <c r="I323" i="13"/>
  <c r="J323" i="13"/>
  <c r="K323" i="13"/>
  <c r="L323" i="13"/>
  <c r="D322" i="13"/>
  <c r="H322" i="13"/>
  <c r="I322" i="13"/>
  <c r="J322" i="13"/>
  <c r="K322" i="13"/>
  <c r="L322" i="13"/>
  <c r="D321" i="13"/>
  <c r="H321" i="13"/>
  <c r="I321" i="13"/>
  <c r="J321" i="13"/>
  <c r="K321" i="13"/>
  <c r="L321" i="13"/>
  <c r="D320" i="13"/>
  <c r="H320" i="13"/>
  <c r="I320" i="13"/>
  <c r="J320" i="13"/>
  <c r="K320" i="13"/>
  <c r="L320" i="13"/>
  <c r="D319" i="13"/>
  <c r="H319" i="13"/>
  <c r="I319" i="13"/>
  <c r="J319" i="13"/>
  <c r="K319" i="13"/>
  <c r="L319" i="13"/>
  <c r="D318" i="13"/>
  <c r="H318" i="13"/>
  <c r="I318" i="13"/>
  <c r="J318" i="13"/>
  <c r="K318" i="13"/>
  <c r="L318" i="13"/>
  <c r="D317" i="13"/>
  <c r="H317" i="13"/>
  <c r="I317" i="13"/>
  <c r="J317" i="13"/>
  <c r="K317" i="13"/>
  <c r="L317" i="13"/>
  <c r="D316" i="13"/>
  <c r="H316" i="13"/>
  <c r="I316" i="13"/>
  <c r="J316" i="13"/>
  <c r="K316" i="13"/>
  <c r="L316" i="13"/>
  <c r="D315" i="13"/>
  <c r="G315" i="13"/>
  <c r="F315" i="13" s="1"/>
  <c r="P315" i="13" s="1"/>
  <c r="Q315" i="13" s="1"/>
  <c r="H315" i="13"/>
  <c r="I315" i="13"/>
  <c r="L315" i="13"/>
  <c r="M315" i="13"/>
  <c r="D314" i="13"/>
  <c r="G314" i="13"/>
  <c r="F314" i="13" s="1"/>
  <c r="P314" i="13" s="1"/>
  <c r="Q314" i="13" s="1"/>
  <c r="H314" i="13"/>
  <c r="I314" i="13"/>
  <c r="L314" i="13"/>
  <c r="M314" i="13"/>
  <c r="D313" i="13"/>
  <c r="H313" i="13"/>
  <c r="I313" i="13"/>
  <c r="J313" i="13"/>
  <c r="K313" i="13"/>
  <c r="L313" i="13"/>
  <c r="D312" i="13"/>
  <c r="G312" i="13"/>
  <c r="F312" i="13" s="1"/>
  <c r="P312" i="13" s="1"/>
  <c r="Q312" i="13" s="1"/>
  <c r="H312" i="13"/>
  <c r="I312" i="13"/>
  <c r="L312" i="13"/>
  <c r="M312" i="13"/>
  <c r="D311" i="13"/>
  <c r="G311" i="13"/>
  <c r="F311" i="13" s="1"/>
  <c r="P311" i="13" s="1"/>
  <c r="Q311" i="13" s="1"/>
  <c r="H311" i="13"/>
  <c r="I311" i="13"/>
  <c r="L311" i="13"/>
  <c r="M311" i="13"/>
  <c r="D310" i="13"/>
  <c r="H310" i="13"/>
  <c r="I310" i="13"/>
  <c r="J310" i="13"/>
  <c r="K310" i="13"/>
  <c r="L310" i="13"/>
  <c r="D309" i="13"/>
  <c r="G309" i="13"/>
  <c r="F309" i="13" s="1"/>
  <c r="P309" i="13" s="1"/>
  <c r="Q309" i="13" s="1"/>
  <c r="H309" i="13"/>
  <c r="I309" i="13"/>
  <c r="L309" i="13"/>
  <c r="M309" i="13"/>
  <c r="D308" i="13"/>
  <c r="H308" i="13"/>
  <c r="I308" i="13"/>
  <c r="J308" i="13"/>
  <c r="K308" i="13"/>
  <c r="L308" i="13"/>
  <c r="D307" i="13"/>
  <c r="H307" i="13"/>
  <c r="I307" i="13"/>
  <c r="J307" i="13"/>
  <c r="K307" i="13"/>
  <c r="L307" i="13"/>
  <c r="D306" i="13"/>
  <c r="H306" i="13"/>
  <c r="I306" i="13"/>
  <c r="J306" i="13"/>
  <c r="K306" i="13"/>
  <c r="L306" i="13"/>
  <c r="D305" i="13"/>
  <c r="H305" i="13"/>
  <c r="I305" i="13"/>
  <c r="J305" i="13"/>
  <c r="K305" i="13"/>
  <c r="L305" i="13"/>
  <c r="D304" i="13"/>
  <c r="H304" i="13"/>
  <c r="I304" i="13"/>
  <c r="J304" i="13"/>
  <c r="K304" i="13"/>
  <c r="L304" i="13"/>
  <c r="D303" i="13"/>
  <c r="G303" i="13"/>
  <c r="F303" i="13" s="1"/>
  <c r="P303" i="13" s="1"/>
  <c r="Q303" i="13" s="1"/>
  <c r="H303" i="13"/>
  <c r="I303" i="13"/>
  <c r="L303" i="13"/>
  <c r="M303" i="13"/>
  <c r="D302" i="13"/>
  <c r="G302" i="13"/>
  <c r="F302" i="13" s="1"/>
  <c r="P302" i="13" s="1"/>
  <c r="Q302" i="13" s="1"/>
  <c r="H302" i="13"/>
  <c r="I302" i="13"/>
  <c r="L302" i="13"/>
  <c r="M302" i="13"/>
  <c r="D301" i="13"/>
  <c r="H301" i="13"/>
  <c r="I301" i="13"/>
  <c r="J301" i="13"/>
  <c r="K301" i="13"/>
  <c r="L301" i="13"/>
  <c r="D300" i="13"/>
  <c r="G300" i="13"/>
  <c r="F300" i="13" s="1"/>
  <c r="P300" i="13" s="1"/>
  <c r="Q300" i="13" s="1"/>
  <c r="H300" i="13"/>
  <c r="I300" i="13"/>
  <c r="L300" i="13"/>
  <c r="M300" i="13"/>
  <c r="D299" i="13"/>
  <c r="H299" i="13"/>
  <c r="I299" i="13"/>
  <c r="J299" i="13"/>
  <c r="K299" i="13"/>
  <c r="L299" i="13"/>
  <c r="D298" i="13"/>
  <c r="H298" i="13"/>
  <c r="I298" i="13"/>
  <c r="J298" i="13"/>
  <c r="K298" i="13"/>
  <c r="L298" i="13"/>
  <c r="D297" i="13"/>
  <c r="H297" i="13"/>
  <c r="I297" i="13"/>
  <c r="J297" i="13"/>
  <c r="K297" i="13"/>
  <c r="L297" i="13"/>
  <c r="D296" i="13"/>
  <c r="G296" i="13"/>
  <c r="F296" i="13" s="1"/>
  <c r="P296" i="13" s="1"/>
  <c r="Q296" i="13" s="1"/>
  <c r="H296" i="13"/>
  <c r="I296" i="13"/>
  <c r="L296" i="13"/>
  <c r="M296" i="13"/>
  <c r="D295" i="13"/>
  <c r="H295" i="13"/>
  <c r="I295" i="13"/>
  <c r="J295" i="13"/>
  <c r="K295" i="13"/>
  <c r="L295" i="13"/>
  <c r="D294" i="13"/>
  <c r="H294" i="13"/>
  <c r="I294" i="13"/>
  <c r="J294" i="13"/>
  <c r="K294" i="13"/>
  <c r="L294" i="13"/>
  <c r="D293" i="13"/>
  <c r="H293" i="13"/>
  <c r="I293" i="13"/>
  <c r="J293" i="13"/>
  <c r="K293" i="13"/>
  <c r="L293" i="13"/>
  <c r="D292" i="13"/>
  <c r="H292" i="13"/>
  <c r="I292" i="13"/>
  <c r="J292" i="13"/>
  <c r="K292" i="13"/>
  <c r="L292" i="13"/>
  <c r="D291" i="13"/>
  <c r="G291" i="13"/>
  <c r="F291" i="13" s="1"/>
  <c r="P291" i="13" s="1"/>
  <c r="Q291" i="13" s="1"/>
  <c r="H291" i="13"/>
  <c r="I291" i="13"/>
  <c r="L291" i="13"/>
  <c r="M291" i="13"/>
  <c r="D290" i="13"/>
  <c r="G290" i="13"/>
  <c r="F290" i="13" s="1"/>
  <c r="P290" i="13" s="1"/>
  <c r="Q290" i="13" s="1"/>
  <c r="H290" i="13"/>
  <c r="I290" i="13"/>
  <c r="L290" i="13"/>
  <c r="M290" i="13"/>
  <c r="D289" i="13"/>
  <c r="H289" i="13"/>
  <c r="I289" i="13"/>
  <c r="J289" i="13"/>
  <c r="K289" i="13"/>
  <c r="L289" i="13"/>
  <c r="D288" i="13"/>
  <c r="H288" i="13"/>
  <c r="I288" i="13"/>
  <c r="J288" i="13"/>
  <c r="K288" i="13"/>
  <c r="L288" i="13"/>
  <c r="D287" i="13"/>
  <c r="G287" i="13"/>
  <c r="F287" i="13" s="1"/>
  <c r="P287" i="13" s="1"/>
  <c r="Q287" i="13" s="1"/>
  <c r="H287" i="13"/>
  <c r="I287" i="13"/>
  <c r="L287" i="13"/>
  <c r="M287" i="13"/>
  <c r="D286" i="13"/>
  <c r="H286" i="13"/>
  <c r="I286" i="13"/>
  <c r="J286" i="13"/>
  <c r="K286" i="13"/>
  <c r="L286" i="13"/>
  <c r="D285" i="13"/>
  <c r="H285" i="13"/>
  <c r="I285" i="13"/>
  <c r="J285" i="13"/>
  <c r="K285" i="13"/>
  <c r="L285" i="13"/>
  <c r="D284" i="13"/>
  <c r="H284" i="13"/>
  <c r="I284" i="13"/>
  <c r="J284" i="13"/>
  <c r="K284" i="13"/>
  <c r="L284" i="13"/>
  <c r="D283" i="13"/>
  <c r="H283" i="13"/>
  <c r="I283" i="13"/>
  <c r="J283" i="13"/>
  <c r="K283" i="13"/>
  <c r="L283" i="13"/>
  <c r="D282" i="13"/>
  <c r="G282" i="13"/>
  <c r="F282" i="13" s="1"/>
  <c r="P282" i="13" s="1"/>
  <c r="Q282" i="13" s="1"/>
  <c r="H282" i="13"/>
  <c r="I282" i="13"/>
  <c r="L282" i="13"/>
  <c r="M282" i="13"/>
  <c r="D281" i="13"/>
  <c r="G281" i="13"/>
  <c r="F281" i="13" s="1"/>
  <c r="P281" i="13" s="1"/>
  <c r="Q281" i="13" s="1"/>
  <c r="H281" i="13"/>
  <c r="I281" i="13"/>
  <c r="L281" i="13"/>
  <c r="M281" i="13"/>
  <c r="D280" i="13"/>
  <c r="H280" i="13"/>
  <c r="I280" i="13"/>
  <c r="J280" i="13"/>
  <c r="K280" i="13"/>
  <c r="L280" i="13"/>
  <c r="D279" i="13"/>
  <c r="G279" i="13"/>
  <c r="F279" i="13" s="1"/>
  <c r="P279" i="13" s="1"/>
  <c r="Q279" i="13" s="1"/>
  <c r="H279" i="13"/>
  <c r="I279" i="13"/>
  <c r="L279" i="13"/>
  <c r="M279" i="13"/>
  <c r="D278" i="13"/>
  <c r="G278" i="13"/>
  <c r="F278" i="13" s="1"/>
  <c r="P278" i="13" s="1"/>
  <c r="Q278" i="13" s="1"/>
  <c r="H278" i="13"/>
  <c r="I278" i="13"/>
  <c r="L278" i="13"/>
  <c r="M278" i="13"/>
  <c r="D277" i="13"/>
  <c r="H277" i="13"/>
  <c r="I277" i="13"/>
  <c r="J277" i="13"/>
  <c r="K277" i="13"/>
  <c r="L277" i="13"/>
  <c r="D276" i="13"/>
  <c r="H276" i="13"/>
  <c r="I276" i="13"/>
  <c r="J276" i="13"/>
  <c r="K276" i="13"/>
  <c r="L276" i="13"/>
  <c r="D275" i="13"/>
  <c r="H275" i="13"/>
  <c r="I275" i="13"/>
  <c r="J275" i="13"/>
  <c r="K275" i="13"/>
  <c r="L275" i="13"/>
  <c r="D274" i="13"/>
  <c r="H274" i="13"/>
  <c r="I274" i="13"/>
  <c r="J274" i="13"/>
  <c r="K274" i="13"/>
  <c r="L274" i="13"/>
  <c r="D273" i="13"/>
  <c r="G273" i="13"/>
  <c r="F273" i="13" s="1"/>
  <c r="P273" i="13" s="1"/>
  <c r="Q273" i="13" s="1"/>
  <c r="H273" i="13"/>
  <c r="I273" i="13"/>
  <c r="L273" i="13"/>
  <c r="M273" i="13"/>
  <c r="D272" i="13"/>
  <c r="H272" i="13"/>
  <c r="I272" i="13"/>
  <c r="J272" i="13"/>
  <c r="K272" i="13"/>
  <c r="L272" i="13"/>
  <c r="D271" i="13"/>
  <c r="H271" i="13"/>
  <c r="I271" i="13"/>
  <c r="J271" i="13"/>
  <c r="K271" i="13"/>
  <c r="L271" i="13"/>
  <c r="D270" i="13"/>
  <c r="H270" i="13"/>
  <c r="I270" i="13"/>
  <c r="J270" i="13"/>
  <c r="K270" i="13"/>
  <c r="L270" i="13"/>
  <c r="D269" i="13"/>
  <c r="H269" i="13"/>
  <c r="I269" i="13"/>
  <c r="J269" i="13"/>
  <c r="K269" i="13"/>
  <c r="L269" i="13"/>
  <c r="D268" i="13"/>
  <c r="H268" i="13"/>
  <c r="I268" i="13"/>
  <c r="J268" i="13"/>
  <c r="K268" i="13"/>
  <c r="L268" i="13"/>
  <c r="D267" i="13"/>
  <c r="H267" i="13"/>
  <c r="I267" i="13"/>
  <c r="J267" i="13"/>
  <c r="K267" i="13"/>
  <c r="L267" i="13"/>
  <c r="D266" i="13"/>
  <c r="G266" i="13"/>
  <c r="F266" i="13" s="1"/>
  <c r="P266" i="13" s="1"/>
  <c r="Q266" i="13" s="1"/>
  <c r="H266" i="13"/>
  <c r="I266" i="13"/>
  <c r="L266" i="13"/>
  <c r="M266" i="13"/>
  <c r="D265" i="13"/>
  <c r="H265" i="13"/>
  <c r="I265" i="13"/>
  <c r="J265" i="13"/>
  <c r="K265" i="13"/>
  <c r="L265" i="13"/>
  <c r="D264" i="13"/>
  <c r="H264" i="13"/>
  <c r="I264" i="13"/>
  <c r="J264" i="13"/>
  <c r="K264" i="13"/>
  <c r="L264" i="13"/>
  <c r="D263" i="13"/>
  <c r="H263" i="13"/>
  <c r="I263" i="13"/>
  <c r="J263" i="13"/>
  <c r="K263" i="13"/>
  <c r="L263" i="13"/>
  <c r="D262" i="13"/>
  <c r="H262" i="13"/>
  <c r="I262" i="13"/>
  <c r="J262" i="13"/>
  <c r="K262" i="13"/>
  <c r="L262" i="13"/>
  <c r="D261" i="13"/>
  <c r="G261" i="13"/>
  <c r="F261" i="13" s="1"/>
  <c r="P261" i="13" s="1"/>
  <c r="Q261" i="13" s="1"/>
  <c r="H261" i="13"/>
  <c r="I261" i="13"/>
  <c r="L261" i="13"/>
  <c r="M261" i="13"/>
  <c r="D260" i="13"/>
  <c r="G260" i="13"/>
  <c r="F260" i="13" s="1"/>
  <c r="P260" i="13" s="1"/>
  <c r="Q260" i="13" s="1"/>
  <c r="H260" i="13"/>
  <c r="I260" i="13"/>
  <c r="L260" i="13"/>
  <c r="M260" i="13"/>
  <c r="D259" i="13"/>
  <c r="H259" i="13"/>
  <c r="I259" i="13"/>
  <c r="J259" i="13"/>
  <c r="K259" i="13"/>
  <c r="L259" i="13"/>
  <c r="D258" i="13"/>
  <c r="H258" i="13"/>
  <c r="I258" i="13"/>
  <c r="J258" i="13"/>
  <c r="K258" i="13"/>
  <c r="L258" i="13"/>
  <c r="D257" i="13"/>
  <c r="H257" i="13"/>
  <c r="I257" i="13"/>
  <c r="J257" i="13"/>
  <c r="K257" i="13"/>
  <c r="L257" i="13"/>
  <c r="D256" i="13"/>
  <c r="G256" i="13"/>
  <c r="F256" i="13" s="1"/>
  <c r="P256" i="13" s="1"/>
  <c r="Q256" i="13" s="1"/>
  <c r="H256" i="13"/>
  <c r="I256" i="13"/>
  <c r="L256" i="13"/>
  <c r="M256" i="13"/>
  <c r="D255" i="13"/>
  <c r="G255" i="13"/>
  <c r="F255" i="13" s="1"/>
  <c r="P255" i="13" s="1"/>
  <c r="Q255" i="13" s="1"/>
  <c r="H255" i="13"/>
  <c r="I255" i="13"/>
  <c r="L255" i="13"/>
  <c r="M255" i="13"/>
  <c r="D254" i="13"/>
  <c r="H254" i="13"/>
  <c r="I254" i="13"/>
  <c r="J254" i="13"/>
  <c r="K254" i="13"/>
  <c r="L254" i="13"/>
  <c r="D253" i="13"/>
  <c r="H253" i="13"/>
  <c r="I253" i="13"/>
  <c r="J253" i="13"/>
  <c r="K253" i="13"/>
  <c r="L253" i="13"/>
  <c r="D252" i="13"/>
  <c r="H252" i="13"/>
  <c r="I252" i="13"/>
  <c r="J252" i="13"/>
  <c r="K252" i="13"/>
  <c r="L252" i="13"/>
  <c r="D251" i="13"/>
  <c r="H251" i="13"/>
  <c r="I251" i="13"/>
  <c r="J251" i="13"/>
  <c r="K251" i="13"/>
  <c r="L251" i="13"/>
  <c r="D250" i="13"/>
  <c r="H250" i="13"/>
  <c r="I250" i="13"/>
  <c r="J250" i="13"/>
  <c r="K250" i="13"/>
  <c r="L250" i="13"/>
  <c r="D249" i="13"/>
  <c r="G249" i="13"/>
  <c r="F249" i="13" s="1"/>
  <c r="P249" i="13" s="1"/>
  <c r="Q249" i="13" s="1"/>
  <c r="H249" i="13"/>
  <c r="I249" i="13"/>
  <c r="L249" i="13"/>
  <c r="M249" i="13"/>
  <c r="D248" i="13"/>
  <c r="H248" i="13"/>
  <c r="I248" i="13"/>
  <c r="J248" i="13"/>
  <c r="K248" i="13"/>
  <c r="L248" i="13"/>
  <c r="D247" i="13"/>
  <c r="H247" i="13"/>
  <c r="I247" i="13"/>
  <c r="J247" i="13"/>
  <c r="K247" i="13"/>
  <c r="L247" i="13"/>
  <c r="D246" i="13"/>
  <c r="H246" i="13"/>
  <c r="I246" i="13"/>
  <c r="J246" i="13"/>
  <c r="K246" i="13"/>
  <c r="L246" i="13"/>
  <c r="D245" i="13"/>
  <c r="H245" i="13"/>
  <c r="I245" i="13"/>
  <c r="J245" i="13"/>
  <c r="K245" i="13"/>
  <c r="L245" i="13"/>
  <c r="D244" i="13"/>
  <c r="H244" i="13"/>
  <c r="I244" i="13"/>
  <c r="J244" i="13"/>
  <c r="K244" i="13"/>
  <c r="L244" i="13"/>
  <c r="D243" i="13"/>
  <c r="H243" i="13"/>
  <c r="I243" i="13"/>
  <c r="J243" i="13"/>
  <c r="K243" i="13"/>
  <c r="L243" i="13"/>
  <c r="D242" i="13"/>
  <c r="H242" i="13"/>
  <c r="I242" i="13"/>
  <c r="J242" i="13"/>
  <c r="K242" i="13"/>
  <c r="L242" i="13"/>
  <c r="D241" i="13"/>
  <c r="H241" i="13"/>
  <c r="I241" i="13"/>
  <c r="J241" i="13"/>
  <c r="K241" i="13"/>
  <c r="L241" i="13"/>
  <c r="D240" i="13"/>
  <c r="H240" i="13"/>
  <c r="I240" i="13"/>
  <c r="J240" i="13"/>
  <c r="K240" i="13"/>
  <c r="L240" i="13"/>
  <c r="D239" i="13"/>
  <c r="H239" i="13"/>
  <c r="I239" i="13"/>
  <c r="J239" i="13"/>
  <c r="K239" i="13"/>
  <c r="L239" i="13"/>
  <c r="D238" i="13"/>
  <c r="H238" i="13"/>
  <c r="I238" i="13"/>
  <c r="J238" i="13"/>
  <c r="K238" i="13"/>
  <c r="L238" i="13"/>
  <c r="D237" i="13"/>
  <c r="G237" i="13"/>
  <c r="F237" i="13" s="1"/>
  <c r="P237" i="13" s="1"/>
  <c r="Q237" i="13" s="1"/>
  <c r="H237" i="13"/>
  <c r="I237" i="13"/>
  <c r="L237" i="13"/>
  <c r="M237" i="13"/>
  <c r="D236" i="13"/>
  <c r="H236" i="13"/>
  <c r="I236" i="13"/>
  <c r="J236" i="13"/>
  <c r="K236" i="13"/>
  <c r="L236" i="13"/>
  <c r="D235" i="13"/>
  <c r="H235" i="13"/>
  <c r="I235" i="13"/>
  <c r="J235" i="13"/>
  <c r="K235" i="13"/>
  <c r="L235" i="13"/>
  <c r="D234" i="13"/>
  <c r="H234" i="13"/>
  <c r="I234" i="13"/>
  <c r="J234" i="13"/>
  <c r="K234" i="13"/>
  <c r="L234" i="13"/>
  <c r="D233" i="13"/>
  <c r="H233" i="13"/>
  <c r="I233" i="13"/>
  <c r="J233" i="13"/>
  <c r="K233" i="13"/>
  <c r="L233" i="13"/>
  <c r="D232" i="13"/>
  <c r="H232" i="13"/>
  <c r="I232" i="13"/>
  <c r="J232" i="13"/>
  <c r="K232" i="13"/>
  <c r="L232" i="13"/>
  <c r="D231" i="13"/>
  <c r="G231" i="13"/>
  <c r="F231" i="13" s="1"/>
  <c r="P231" i="13" s="1"/>
  <c r="Q231" i="13" s="1"/>
  <c r="H231" i="13"/>
  <c r="I231" i="13"/>
  <c r="L231" i="13"/>
  <c r="M231" i="13"/>
  <c r="D230" i="13"/>
  <c r="H230" i="13"/>
  <c r="I230" i="13"/>
  <c r="J230" i="13"/>
  <c r="K230" i="13"/>
  <c r="L230" i="13"/>
  <c r="D229" i="13"/>
  <c r="H229" i="13"/>
  <c r="I229" i="13"/>
  <c r="J229" i="13"/>
  <c r="K229" i="13"/>
  <c r="L229" i="13"/>
  <c r="D228" i="13"/>
  <c r="H228" i="13"/>
  <c r="I228" i="13"/>
  <c r="J228" i="13"/>
  <c r="K228" i="13"/>
  <c r="L228" i="13"/>
  <c r="D227" i="13"/>
  <c r="H227" i="13"/>
  <c r="I227" i="13"/>
  <c r="J227" i="13"/>
  <c r="K227" i="13"/>
  <c r="L227" i="13"/>
  <c r="D226" i="13"/>
  <c r="H226" i="13"/>
  <c r="I226" i="13"/>
  <c r="J226" i="13"/>
  <c r="K226" i="13"/>
  <c r="L226" i="13"/>
  <c r="D225" i="13"/>
  <c r="G225" i="13"/>
  <c r="F225" i="13" s="1"/>
  <c r="P225" i="13" s="1"/>
  <c r="Q225" i="13" s="1"/>
  <c r="H225" i="13"/>
  <c r="I225" i="13"/>
  <c r="L225" i="13"/>
  <c r="M225" i="13"/>
  <c r="D224" i="13"/>
  <c r="H224" i="13"/>
  <c r="I224" i="13"/>
  <c r="J224" i="13"/>
  <c r="K224" i="13"/>
  <c r="L224" i="13"/>
  <c r="D223" i="13"/>
  <c r="H223" i="13"/>
  <c r="I223" i="13"/>
  <c r="J223" i="13"/>
  <c r="K223" i="13"/>
  <c r="L223" i="13"/>
  <c r="D222" i="13"/>
  <c r="H222" i="13"/>
  <c r="I222" i="13"/>
  <c r="J222" i="13"/>
  <c r="K222" i="13"/>
  <c r="L222" i="13"/>
  <c r="D221" i="13"/>
  <c r="H221" i="13"/>
  <c r="I221" i="13"/>
  <c r="J221" i="13"/>
  <c r="K221" i="13"/>
  <c r="L221" i="13"/>
  <c r="D220" i="13"/>
  <c r="G220" i="13"/>
  <c r="F220" i="13" s="1"/>
  <c r="P220" i="13" s="1"/>
  <c r="Q220" i="13" s="1"/>
  <c r="H220" i="13"/>
  <c r="I220" i="13"/>
  <c r="L220" i="13"/>
  <c r="M220" i="13"/>
  <c r="D219" i="13"/>
  <c r="H219" i="13"/>
  <c r="I219" i="13"/>
  <c r="J219" i="13"/>
  <c r="K219" i="13"/>
  <c r="L219" i="13"/>
  <c r="D218" i="13"/>
  <c r="H218" i="13"/>
  <c r="I218" i="13"/>
  <c r="J218" i="13"/>
  <c r="K218" i="13"/>
  <c r="L218" i="13"/>
  <c r="D217" i="13"/>
  <c r="H217" i="13"/>
  <c r="I217" i="13"/>
  <c r="J217" i="13"/>
  <c r="K217" i="13"/>
  <c r="L217" i="13"/>
  <c r="D216" i="13"/>
  <c r="H216" i="13"/>
  <c r="I216" i="13"/>
  <c r="J216" i="13"/>
  <c r="K216" i="13"/>
  <c r="L216" i="13"/>
  <c r="D215" i="13"/>
  <c r="G215" i="13"/>
  <c r="F215" i="13" s="1"/>
  <c r="P215" i="13" s="1"/>
  <c r="Q215" i="13" s="1"/>
  <c r="H215" i="13"/>
  <c r="I215" i="13"/>
  <c r="L215" i="13"/>
  <c r="M215" i="13"/>
  <c r="D214" i="13"/>
  <c r="H214" i="13"/>
  <c r="I214" i="13"/>
  <c r="J214" i="13"/>
  <c r="K214" i="13"/>
  <c r="L214" i="13"/>
  <c r="D213" i="13"/>
  <c r="H213" i="13"/>
  <c r="I213" i="13"/>
  <c r="J213" i="13"/>
  <c r="K213" i="13"/>
  <c r="L213" i="13"/>
  <c r="D212" i="13"/>
  <c r="H212" i="13"/>
  <c r="I212" i="13"/>
  <c r="J212" i="13"/>
  <c r="K212" i="13"/>
  <c r="L212" i="13"/>
  <c r="D211" i="13"/>
  <c r="H211" i="13"/>
  <c r="I211" i="13"/>
  <c r="J211" i="13"/>
  <c r="K211" i="13"/>
  <c r="L211" i="13"/>
  <c r="D210" i="13"/>
  <c r="H210" i="13"/>
  <c r="I210" i="13"/>
  <c r="J210" i="13"/>
  <c r="K210" i="13"/>
  <c r="L210" i="13"/>
  <c r="D209" i="13"/>
  <c r="H209" i="13"/>
  <c r="I209" i="13"/>
  <c r="J209" i="13"/>
  <c r="K209" i="13"/>
  <c r="L209" i="13"/>
  <c r="D208" i="13"/>
  <c r="H208" i="13"/>
  <c r="I208" i="13"/>
  <c r="J208" i="13"/>
  <c r="K208" i="13"/>
  <c r="L208" i="13"/>
  <c r="D207" i="13"/>
  <c r="H207" i="13"/>
  <c r="I207" i="13"/>
  <c r="J207" i="13"/>
  <c r="K207" i="13"/>
  <c r="L207" i="13"/>
  <c r="D206" i="13"/>
  <c r="H206" i="13"/>
  <c r="I206" i="13"/>
  <c r="J206" i="13"/>
  <c r="K206" i="13"/>
  <c r="L206" i="13"/>
  <c r="D205" i="13"/>
  <c r="G205" i="13"/>
  <c r="F205" i="13" s="1"/>
  <c r="P205" i="13" s="1"/>
  <c r="Q205" i="13" s="1"/>
  <c r="H205" i="13"/>
  <c r="I205" i="13"/>
  <c r="L205" i="13"/>
  <c r="M205" i="13"/>
  <c r="D204" i="13"/>
  <c r="H204" i="13"/>
  <c r="I204" i="13"/>
  <c r="J204" i="13"/>
  <c r="K204" i="13"/>
  <c r="L204" i="13"/>
  <c r="D203" i="13"/>
  <c r="H203" i="13"/>
  <c r="I203" i="13"/>
  <c r="J203" i="13"/>
  <c r="K203" i="13"/>
  <c r="L203" i="13"/>
  <c r="D202" i="13"/>
  <c r="H202" i="13"/>
  <c r="I202" i="13"/>
  <c r="J202" i="13"/>
  <c r="K202" i="13"/>
  <c r="L202" i="13"/>
  <c r="D201" i="13"/>
  <c r="H201" i="13"/>
  <c r="I201" i="13"/>
  <c r="J201" i="13"/>
  <c r="K201" i="13"/>
  <c r="L201" i="13"/>
  <c r="D200" i="13"/>
  <c r="H200" i="13"/>
  <c r="I200" i="13"/>
  <c r="J200" i="13"/>
  <c r="K200" i="13"/>
  <c r="L200" i="13"/>
  <c r="D199" i="13"/>
  <c r="H199" i="13"/>
  <c r="I199" i="13"/>
  <c r="J199" i="13"/>
  <c r="K199" i="13"/>
  <c r="L199" i="13"/>
  <c r="D198" i="13"/>
  <c r="H198" i="13"/>
  <c r="I198" i="13"/>
  <c r="J198" i="13"/>
  <c r="K198" i="13"/>
  <c r="L198" i="13"/>
  <c r="D197" i="13"/>
  <c r="H197" i="13"/>
  <c r="I197" i="13"/>
  <c r="J197" i="13"/>
  <c r="K197" i="13"/>
  <c r="L197" i="13"/>
  <c r="D196" i="13"/>
  <c r="H196" i="13"/>
  <c r="I196" i="13"/>
  <c r="J196" i="13"/>
  <c r="K196" i="13"/>
  <c r="L196" i="13"/>
  <c r="D195" i="13"/>
  <c r="H195" i="13"/>
  <c r="I195" i="13"/>
  <c r="J195" i="13"/>
  <c r="K195" i="13"/>
  <c r="L195" i="13"/>
  <c r="D194" i="13"/>
  <c r="H194" i="13"/>
  <c r="I194" i="13"/>
  <c r="J194" i="13"/>
  <c r="K194" i="13"/>
  <c r="L194" i="13"/>
  <c r="D193" i="13"/>
  <c r="H193" i="13"/>
  <c r="I193" i="13"/>
  <c r="J193" i="13"/>
  <c r="K193" i="13"/>
  <c r="L193" i="13"/>
  <c r="D192" i="13"/>
  <c r="H192" i="13"/>
  <c r="I192" i="13"/>
  <c r="J192" i="13"/>
  <c r="K192" i="13"/>
  <c r="L192" i="13"/>
  <c r="D191" i="13"/>
  <c r="H191" i="13"/>
  <c r="I191" i="13"/>
  <c r="J191" i="13"/>
  <c r="K191" i="13"/>
  <c r="L191" i="13"/>
  <c r="D190" i="13"/>
  <c r="H190" i="13"/>
  <c r="I190" i="13"/>
  <c r="J190" i="13"/>
  <c r="K190" i="13"/>
  <c r="L190" i="13"/>
  <c r="D189" i="13"/>
  <c r="H189" i="13"/>
  <c r="I189" i="13"/>
  <c r="J189" i="13"/>
  <c r="K189" i="13"/>
  <c r="L189" i="13"/>
  <c r="D188" i="13"/>
  <c r="H188" i="13"/>
  <c r="I188" i="13"/>
  <c r="J188" i="13"/>
  <c r="K188" i="13"/>
  <c r="L188" i="13"/>
  <c r="D187" i="13"/>
  <c r="H187" i="13"/>
  <c r="I187" i="13"/>
  <c r="J187" i="13"/>
  <c r="K187" i="13"/>
  <c r="L187" i="13"/>
  <c r="D186" i="13"/>
  <c r="H186" i="13"/>
  <c r="I186" i="13"/>
  <c r="J186" i="13"/>
  <c r="K186" i="13"/>
  <c r="L186" i="13"/>
  <c r="D185" i="13"/>
  <c r="H185" i="13"/>
  <c r="I185" i="13"/>
  <c r="J185" i="13"/>
  <c r="K185" i="13"/>
  <c r="L185" i="13"/>
  <c r="D184" i="13"/>
  <c r="H184" i="13"/>
  <c r="I184" i="13"/>
  <c r="J184" i="13"/>
  <c r="K184" i="13"/>
  <c r="L184" i="13"/>
  <c r="D183" i="13"/>
  <c r="H183" i="13"/>
  <c r="I183" i="13"/>
  <c r="J183" i="13"/>
  <c r="K183" i="13"/>
  <c r="L183" i="13"/>
  <c r="D182" i="13"/>
  <c r="H182" i="13"/>
  <c r="I182" i="13"/>
  <c r="J182" i="13"/>
  <c r="K182" i="13"/>
  <c r="L182" i="13"/>
  <c r="D181" i="13"/>
  <c r="H181" i="13"/>
  <c r="I181" i="13"/>
  <c r="J181" i="13"/>
  <c r="K181" i="13"/>
  <c r="L181" i="13"/>
  <c r="D180" i="13"/>
  <c r="G180" i="13"/>
  <c r="F180" i="13" s="1"/>
  <c r="P180" i="13" s="1"/>
  <c r="Q180" i="13" s="1"/>
  <c r="H180" i="13"/>
  <c r="I180" i="13"/>
  <c r="L180" i="13"/>
  <c r="M180" i="13"/>
  <c r="D179" i="13"/>
  <c r="H179" i="13"/>
  <c r="I179" i="13"/>
  <c r="J179" i="13"/>
  <c r="K179" i="13"/>
  <c r="L179" i="13"/>
  <c r="D178" i="13"/>
  <c r="H178" i="13"/>
  <c r="I178" i="13"/>
  <c r="J178" i="13"/>
  <c r="K178" i="13"/>
  <c r="L178" i="13"/>
  <c r="D177" i="13"/>
  <c r="H177" i="13"/>
  <c r="I177" i="13"/>
  <c r="J177" i="13"/>
  <c r="K177" i="13"/>
  <c r="L177" i="13"/>
  <c r="D176" i="13"/>
  <c r="H176" i="13"/>
  <c r="I176" i="13"/>
  <c r="J176" i="13"/>
  <c r="K176" i="13"/>
  <c r="L176" i="13"/>
  <c r="D175" i="13"/>
  <c r="H175" i="13"/>
  <c r="I175" i="13"/>
  <c r="J175" i="13"/>
  <c r="K175" i="13"/>
  <c r="L175" i="13"/>
  <c r="D174" i="13"/>
  <c r="H174" i="13"/>
  <c r="I174" i="13"/>
  <c r="J174" i="13"/>
  <c r="K174" i="13"/>
  <c r="L174" i="13"/>
  <c r="D173" i="13"/>
  <c r="G173" i="13"/>
  <c r="F173" i="13" s="1"/>
  <c r="P173" i="13" s="1"/>
  <c r="Q173" i="13" s="1"/>
  <c r="H173" i="13"/>
  <c r="I173" i="13"/>
  <c r="L173" i="13"/>
  <c r="M173" i="13"/>
  <c r="D172" i="13"/>
  <c r="G172" i="13"/>
  <c r="F172" i="13" s="1"/>
  <c r="P172" i="13" s="1"/>
  <c r="Q172" i="13" s="1"/>
  <c r="H172" i="13"/>
  <c r="I172" i="13"/>
  <c r="L172" i="13"/>
  <c r="M172" i="13"/>
  <c r="D171" i="13"/>
  <c r="H171" i="13"/>
  <c r="I171" i="13"/>
  <c r="J171" i="13"/>
  <c r="K171" i="13"/>
  <c r="L171" i="13"/>
  <c r="D170" i="13"/>
  <c r="G170" i="13"/>
  <c r="F170" i="13" s="1"/>
  <c r="P170" i="13" s="1"/>
  <c r="Q170" i="13" s="1"/>
  <c r="H170" i="13"/>
  <c r="I170" i="13"/>
  <c r="L170" i="13"/>
  <c r="M170" i="13"/>
  <c r="D169" i="13"/>
  <c r="H169" i="13"/>
  <c r="I169" i="13"/>
  <c r="J169" i="13"/>
  <c r="K169" i="13"/>
  <c r="L169" i="13"/>
  <c r="D168" i="13"/>
  <c r="H168" i="13"/>
  <c r="I168" i="13"/>
  <c r="J168" i="13"/>
  <c r="K168" i="13"/>
  <c r="L168" i="13"/>
  <c r="D167" i="13"/>
  <c r="G167" i="13"/>
  <c r="F167" i="13" s="1"/>
  <c r="P167" i="13" s="1"/>
  <c r="Q167" i="13" s="1"/>
  <c r="H167" i="13"/>
  <c r="I167" i="13"/>
  <c r="L167" i="13"/>
  <c r="M167" i="13"/>
  <c r="D166" i="13"/>
  <c r="H166" i="13"/>
  <c r="I166" i="13"/>
  <c r="J166" i="13"/>
  <c r="K166" i="13"/>
  <c r="L166" i="13"/>
  <c r="D165" i="13"/>
  <c r="H165" i="13"/>
  <c r="I165" i="13"/>
  <c r="J165" i="13"/>
  <c r="K165" i="13"/>
  <c r="L165" i="13"/>
  <c r="D164" i="13"/>
  <c r="H164" i="13"/>
  <c r="I164" i="13"/>
  <c r="J164" i="13"/>
  <c r="K164" i="13"/>
  <c r="L164" i="13"/>
  <c r="D163" i="13"/>
  <c r="H163" i="13"/>
  <c r="I163" i="13"/>
  <c r="J163" i="13"/>
  <c r="K163" i="13"/>
  <c r="L163" i="13"/>
  <c r="D162" i="13"/>
  <c r="H162" i="13"/>
  <c r="I162" i="13"/>
  <c r="J162" i="13"/>
  <c r="K162" i="13"/>
  <c r="L162" i="13"/>
  <c r="D161" i="13"/>
  <c r="H161" i="13"/>
  <c r="I161" i="13"/>
  <c r="J161" i="13"/>
  <c r="K161" i="13"/>
  <c r="L161" i="13"/>
  <c r="M161" i="13"/>
  <c r="D160" i="13"/>
  <c r="H160" i="13"/>
  <c r="I160" i="13"/>
  <c r="J160" i="13"/>
  <c r="K160" i="13"/>
  <c r="L160" i="13"/>
  <c r="D159" i="13"/>
  <c r="H159" i="13"/>
  <c r="I159" i="13"/>
  <c r="J159" i="13"/>
  <c r="K159" i="13"/>
  <c r="L159" i="13"/>
  <c r="D158" i="13"/>
  <c r="H158" i="13"/>
  <c r="I158" i="13"/>
  <c r="J158" i="13"/>
  <c r="K158" i="13"/>
  <c r="L158" i="13"/>
  <c r="D157" i="13"/>
  <c r="G157" i="13"/>
  <c r="F157" i="13" s="1"/>
  <c r="P157" i="13" s="1"/>
  <c r="Q157" i="13" s="1"/>
  <c r="H157" i="13"/>
  <c r="I157" i="13"/>
  <c r="L157" i="13"/>
  <c r="M157" i="13"/>
  <c r="D156" i="13"/>
  <c r="G156" i="13"/>
  <c r="F156" i="13" s="1"/>
  <c r="P156" i="13" s="1"/>
  <c r="Q156" i="13" s="1"/>
  <c r="H156" i="13"/>
  <c r="I156" i="13"/>
  <c r="L156" i="13"/>
  <c r="M156" i="13"/>
  <c r="D155" i="13"/>
  <c r="H155" i="13"/>
  <c r="I155" i="13"/>
  <c r="J155" i="13"/>
  <c r="K155" i="13"/>
  <c r="L155" i="13"/>
  <c r="D154" i="13"/>
  <c r="H154" i="13"/>
  <c r="I154" i="13"/>
  <c r="J154" i="13"/>
  <c r="K154" i="13"/>
  <c r="L154" i="13"/>
  <c r="D153" i="13"/>
  <c r="G153" i="13"/>
  <c r="F153" i="13" s="1"/>
  <c r="P153" i="13" s="1"/>
  <c r="Q153" i="13" s="1"/>
  <c r="H153" i="13"/>
  <c r="I153" i="13"/>
  <c r="L153" i="13"/>
  <c r="M153" i="13"/>
  <c r="D152" i="13"/>
  <c r="H152" i="13"/>
  <c r="I152" i="13"/>
  <c r="J152" i="13"/>
  <c r="K152" i="13"/>
  <c r="L152" i="13"/>
  <c r="D151" i="13"/>
  <c r="H151" i="13"/>
  <c r="I151" i="13"/>
  <c r="J151" i="13"/>
  <c r="K151" i="13"/>
  <c r="L151" i="13"/>
  <c r="D150" i="13"/>
  <c r="G150" i="13"/>
  <c r="F150" i="13" s="1"/>
  <c r="P150" i="13" s="1"/>
  <c r="Q150" i="13" s="1"/>
  <c r="H150" i="13"/>
  <c r="I150" i="13"/>
  <c r="L150" i="13"/>
  <c r="M150" i="13"/>
  <c r="D149" i="13"/>
  <c r="H149" i="13"/>
  <c r="I149" i="13"/>
  <c r="J149" i="13"/>
  <c r="K149" i="13"/>
  <c r="L149" i="13"/>
  <c r="D148" i="13"/>
  <c r="H148" i="13"/>
  <c r="I148" i="13"/>
  <c r="J148" i="13"/>
  <c r="K148" i="13"/>
  <c r="L148" i="13"/>
  <c r="D147" i="13"/>
  <c r="H147" i="13"/>
  <c r="I147" i="13"/>
  <c r="J147" i="13"/>
  <c r="K147" i="13"/>
  <c r="L147" i="13"/>
  <c r="D146" i="13"/>
  <c r="H146" i="13"/>
  <c r="I146" i="13"/>
  <c r="J146" i="13"/>
  <c r="K146" i="13"/>
  <c r="L146" i="13"/>
  <c r="D145" i="13"/>
  <c r="H145" i="13"/>
  <c r="I145" i="13"/>
  <c r="J145" i="13"/>
  <c r="K145" i="13"/>
  <c r="L145" i="13"/>
  <c r="D144" i="13"/>
  <c r="G144" i="13"/>
  <c r="F144" i="13" s="1"/>
  <c r="P144" i="13" s="1"/>
  <c r="Q144" i="13" s="1"/>
  <c r="H144" i="13"/>
  <c r="I144" i="13"/>
  <c r="L144" i="13"/>
  <c r="M144" i="13"/>
  <c r="D143" i="13"/>
  <c r="G143" i="13"/>
  <c r="F143" i="13" s="1"/>
  <c r="P143" i="13" s="1"/>
  <c r="Q143" i="13" s="1"/>
  <c r="H143" i="13"/>
  <c r="I143" i="13"/>
  <c r="L143" i="13"/>
  <c r="M143" i="13"/>
  <c r="D142" i="13"/>
  <c r="H142" i="13"/>
  <c r="I142" i="13"/>
  <c r="J142" i="13"/>
  <c r="K142" i="13"/>
  <c r="L142" i="13"/>
  <c r="D141" i="13"/>
  <c r="H141" i="13"/>
  <c r="I141" i="13"/>
  <c r="J141" i="13"/>
  <c r="K141" i="13"/>
  <c r="L141" i="13"/>
  <c r="D140" i="13"/>
  <c r="H140" i="13"/>
  <c r="I140" i="13"/>
  <c r="J140" i="13"/>
  <c r="K140" i="13"/>
  <c r="L140" i="13"/>
  <c r="D139" i="13"/>
  <c r="G139" i="13"/>
  <c r="F139" i="13" s="1"/>
  <c r="P139" i="13" s="1"/>
  <c r="Q139" i="13" s="1"/>
  <c r="H139" i="13"/>
  <c r="I139" i="13"/>
  <c r="L139" i="13"/>
  <c r="M139" i="13"/>
  <c r="D138" i="13"/>
  <c r="G138" i="13"/>
  <c r="F138" i="13" s="1"/>
  <c r="P138" i="13" s="1"/>
  <c r="Q138" i="13" s="1"/>
  <c r="H138" i="13"/>
  <c r="I138" i="13"/>
  <c r="L138" i="13"/>
  <c r="M138" i="13"/>
  <c r="D137" i="13"/>
  <c r="H137" i="13"/>
  <c r="I137" i="13"/>
  <c r="J137" i="13"/>
  <c r="K137" i="13"/>
  <c r="L137" i="13"/>
  <c r="D136" i="13"/>
  <c r="H136" i="13"/>
  <c r="I136" i="13"/>
  <c r="J136" i="13"/>
  <c r="K136" i="13"/>
  <c r="L136" i="13"/>
  <c r="D135" i="13"/>
  <c r="G135" i="13"/>
  <c r="F135" i="13" s="1"/>
  <c r="P135" i="13" s="1"/>
  <c r="Q135" i="13" s="1"/>
  <c r="H135" i="13"/>
  <c r="I135" i="13"/>
  <c r="L135" i="13"/>
  <c r="M135" i="13"/>
  <c r="D134" i="13"/>
  <c r="G134" i="13"/>
  <c r="F134" i="13" s="1"/>
  <c r="P134" i="13" s="1"/>
  <c r="Q134" i="13" s="1"/>
  <c r="H134" i="13"/>
  <c r="I134" i="13"/>
  <c r="L134" i="13"/>
  <c r="M134" i="13"/>
  <c r="D133" i="13"/>
  <c r="H133" i="13"/>
  <c r="I133" i="13"/>
  <c r="J133" i="13"/>
  <c r="K133" i="13"/>
  <c r="L133" i="13"/>
  <c r="D132" i="13"/>
  <c r="G132" i="13"/>
  <c r="F132" i="13" s="1"/>
  <c r="P132" i="13" s="1"/>
  <c r="Q132" i="13" s="1"/>
  <c r="H132" i="13"/>
  <c r="I132" i="13"/>
  <c r="L132" i="13"/>
  <c r="M132" i="13"/>
  <c r="D131" i="13"/>
  <c r="G131" i="13"/>
  <c r="F131" i="13" s="1"/>
  <c r="P131" i="13" s="1"/>
  <c r="Q131" i="13" s="1"/>
  <c r="H131" i="13"/>
  <c r="I131" i="13"/>
  <c r="L131" i="13"/>
  <c r="M131" i="13"/>
  <c r="D130" i="13"/>
  <c r="H130" i="13"/>
  <c r="I130" i="13"/>
  <c r="J130" i="13"/>
  <c r="K130" i="13"/>
  <c r="L130" i="13"/>
  <c r="D129" i="13"/>
  <c r="H129" i="13"/>
  <c r="I129" i="13"/>
  <c r="J129" i="13"/>
  <c r="K129" i="13"/>
  <c r="L129" i="13"/>
  <c r="D128" i="13"/>
  <c r="G128" i="13"/>
  <c r="F128" i="13" s="1"/>
  <c r="P128" i="13" s="1"/>
  <c r="Q128" i="13" s="1"/>
  <c r="H128" i="13"/>
  <c r="I128" i="13"/>
  <c r="L128" i="13"/>
  <c r="M128" i="13"/>
  <c r="D127" i="13"/>
  <c r="G127" i="13"/>
  <c r="F127" i="13" s="1"/>
  <c r="P127" i="13" s="1"/>
  <c r="Q127" i="13" s="1"/>
  <c r="H127" i="13"/>
  <c r="I127" i="13"/>
  <c r="L127" i="13"/>
  <c r="M127" i="13"/>
  <c r="D126" i="13"/>
  <c r="H126" i="13"/>
  <c r="I126" i="13"/>
  <c r="J126" i="13"/>
  <c r="K126" i="13"/>
  <c r="L126" i="13"/>
  <c r="D125" i="13"/>
  <c r="H125" i="13"/>
  <c r="I125" i="13"/>
  <c r="J125" i="13"/>
  <c r="K125" i="13"/>
  <c r="L125" i="13"/>
  <c r="D124" i="13"/>
  <c r="H124" i="13"/>
  <c r="I124" i="13"/>
  <c r="J124" i="13"/>
  <c r="K124" i="13"/>
  <c r="L124" i="13"/>
  <c r="D123" i="13"/>
  <c r="H123" i="13"/>
  <c r="I123" i="13"/>
  <c r="J123" i="13"/>
  <c r="K123" i="13"/>
  <c r="L123" i="13"/>
  <c r="D122" i="13"/>
  <c r="H122" i="13"/>
  <c r="I122" i="13"/>
  <c r="K122" i="13"/>
  <c r="L122" i="13"/>
  <c r="D121" i="13"/>
  <c r="G121" i="13"/>
  <c r="F121" i="13" s="1"/>
  <c r="P121" i="13" s="1"/>
  <c r="Q121" i="13" s="1"/>
  <c r="H121" i="13"/>
  <c r="I121" i="13"/>
  <c r="L121" i="13"/>
  <c r="M121" i="13"/>
  <c r="D120" i="13"/>
  <c r="G120" i="13"/>
  <c r="F120" i="13" s="1"/>
  <c r="P120" i="13" s="1"/>
  <c r="Q120" i="13" s="1"/>
  <c r="H120" i="13"/>
  <c r="I120" i="13"/>
  <c r="L120" i="13"/>
  <c r="M120" i="13"/>
  <c r="D119" i="13"/>
  <c r="H119" i="13"/>
  <c r="I119" i="13"/>
  <c r="J119" i="13"/>
  <c r="K119" i="13"/>
  <c r="L119" i="13"/>
  <c r="D118" i="13"/>
  <c r="G118" i="13"/>
  <c r="F118" i="13" s="1"/>
  <c r="P118" i="13" s="1"/>
  <c r="Q118" i="13" s="1"/>
  <c r="H118" i="13"/>
  <c r="I118" i="13"/>
  <c r="L118" i="13"/>
  <c r="M118" i="13"/>
  <c r="D117" i="13"/>
  <c r="G117" i="13"/>
  <c r="F117" i="13" s="1"/>
  <c r="P117" i="13" s="1"/>
  <c r="Q117" i="13" s="1"/>
  <c r="H117" i="13"/>
  <c r="I117" i="13"/>
  <c r="L117" i="13"/>
  <c r="M117" i="13"/>
  <c r="D116" i="13"/>
  <c r="H116" i="13"/>
  <c r="I116" i="13"/>
  <c r="J116" i="13"/>
  <c r="K116" i="13"/>
  <c r="L116" i="13"/>
  <c r="D115" i="13"/>
  <c r="G115" i="13"/>
  <c r="F115" i="13" s="1"/>
  <c r="P115" i="13" s="1"/>
  <c r="Q115" i="13" s="1"/>
  <c r="H115" i="13"/>
  <c r="I115" i="13"/>
  <c r="L115" i="13"/>
  <c r="M115" i="13"/>
  <c r="D114" i="13"/>
  <c r="G114" i="13"/>
  <c r="F114" i="13" s="1"/>
  <c r="P114" i="13" s="1"/>
  <c r="Q114" i="13" s="1"/>
  <c r="H114" i="13"/>
  <c r="I114" i="13"/>
  <c r="L114" i="13"/>
  <c r="M114" i="13"/>
  <c r="D113" i="13"/>
  <c r="H113" i="13"/>
  <c r="I113" i="13"/>
  <c r="J113" i="13"/>
  <c r="K113" i="13"/>
  <c r="L113" i="13"/>
  <c r="D112" i="13"/>
  <c r="G112" i="13"/>
  <c r="F112" i="13" s="1"/>
  <c r="P112" i="13" s="1"/>
  <c r="Q112" i="13" s="1"/>
  <c r="H112" i="13"/>
  <c r="I112" i="13"/>
  <c r="L112" i="13"/>
  <c r="M112" i="13"/>
  <c r="D111" i="13"/>
  <c r="G111" i="13"/>
  <c r="F111" i="13" s="1"/>
  <c r="P111" i="13" s="1"/>
  <c r="Q111" i="13" s="1"/>
  <c r="H111" i="13"/>
  <c r="I111" i="13"/>
  <c r="L111" i="13"/>
  <c r="M111" i="13"/>
  <c r="D110" i="13"/>
  <c r="H110" i="13"/>
  <c r="I110" i="13"/>
  <c r="J110" i="13"/>
  <c r="K110" i="13"/>
  <c r="L110" i="13"/>
  <c r="D109" i="13"/>
  <c r="G109" i="13"/>
  <c r="F109" i="13" s="1"/>
  <c r="P109" i="13" s="1"/>
  <c r="Q109" i="13" s="1"/>
  <c r="H109" i="13"/>
  <c r="I109" i="13"/>
  <c r="L109" i="13"/>
  <c r="M109" i="13"/>
  <c r="D108" i="13"/>
  <c r="G108" i="13"/>
  <c r="F108" i="13" s="1"/>
  <c r="P108" i="13" s="1"/>
  <c r="Q108" i="13" s="1"/>
  <c r="H108" i="13"/>
  <c r="I108" i="13"/>
  <c r="L108" i="13"/>
  <c r="M108" i="13"/>
  <c r="D107" i="13"/>
  <c r="H107" i="13"/>
  <c r="I107" i="13"/>
  <c r="J107" i="13"/>
  <c r="K107" i="13"/>
  <c r="L107" i="13"/>
  <c r="D106" i="13"/>
  <c r="G106" i="13"/>
  <c r="F106" i="13" s="1"/>
  <c r="P106" i="13" s="1"/>
  <c r="Q106" i="13" s="1"/>
  <c r="H106" i="13"/>
  <c r="I106" i="13"/>
  <c r="L106" i="13"/>
  <c r="M106" i="13"/>
  <c r="D105" i="13"/>
  <c r="G105" i="13"/>
  <c r="F105" i="13" s="1"/>
  <c r="P105" i="13" s="1"/>
  <c r="Q105" i="13" s="1"/>
  <c r="H105" i="13"/>
  <c r="I105" i="13"/>
  <c r="L105" i="13"/>
  <c r="M105" i="13"/>
  <c r="D104" i="13"/>
  <c r="H104" i="13"/>
  <c r="I104" i="13"/>
  <c r="J104" i="13"/>
  <c r="K104" i="13"/>
  <c r="L104" i="13"/>
  <c r="D103" i="13"/>
  <c r="H103" i="13"/>
  <c r="I103" i="13"/>
  <c r="J103" i="13"/>
  <c r="K103" i="13"/>
  <c r="L103" i="13"/>
  <c r="D102" i="13"/>
  <c r="H102" i="13"/>
  <c r="I102" i="13"/>
  <c r="J102" i="13"/>
  <c r="K102" i="13"/>
  <c r="L102" i="13"/>
  <c r="D101" i="13"/>
  <c r="G101" i="13"/>
  <c r="F101" i="13" s="1"/>
  <c r="P101" i="13" s="1"/>
  <c r="Q101" i="13" s="1"/>
  <c r="H101" i="13"/>
  <c r="I101" i="13"/>
  <c r="L101" i="13"/>
  <c r="M101" i="13"/>
  <c r="D100" i="13"/>
  <c r="H100" i="13"/>
  <c r="I100" i="13"/>
  <c r="J100" i="13"/>
  <c r="K100" i="13"/>
  <c r="L100" i="13"/>
  <c r="D99" i="13"/>
  <c r="G99" i="13"/>
  <c r="F99" i="13" s="1"/>
  <c r="P99" i="13" s="1"/>
  <c r="Q99" i="13" s="1"/>
  <c r="H99" i="13"/>
  <c r="I99" i="13"/>
  <c r="L99" i="13"/>
  <c r="M99" i="13"/>
  <c r="D98" i="13"/>
  <c r="H98" i="13"/>
  <c r="I98" i="13"/>
  <c r="J98" i="13"/>
  <c r="K98" i="13"/>
  <c r="L98" i="13"/>
  <c r="D97" i="13"/>
  <c r="H97" i="13"/>
  <c r="I97" i="13"/>
  <c r="J97" i="13"/>
  <c r="K97" i="13"/>
  <c r="L97" i="13"/>
  <c r="D96" i="13"/>
  <c r="H96" i="13"/>
  <c r="I96" i="13"/>
  <c r="J96" i="13"/>
  <c r="K96" i="13"/>
  <c r="L96" i="13"/>
  <c r="D95" i="13"/>
  <c r="H95" i="13"/>
  <c r="I95" i="13"/>
  <c r="J95" i="13"/>
  <c r="K95" i="13"/>
  <c r="L95" i="13"/>
  <c r="D94" i="13"/>
  <c r="H94" i="13"/>
  <c r="I94" i="13"/>
  <c r="J94" i="13"/>
  <c r="K94" i="13"/>
  <c r="L94" i="13"/>
  <c r="D93" i="13"/>
  <c r="H93" i="13"/>
  <c r="I93" i="13"/>
  <c r="J93" i="13"/>
  <c r="K93" i="13"/>
  <c r="L93" i="13"/>
  <c r="D92" i="13"/>
  <c r="G92" i="13"/>
  <c r="F92" i="13" s="1"/>
  <c r="P92" i="13" s="1"/>
  <c r="Q92" i="13" s="1"/>
  <c r="H92" i="13"/>
  <c r="I92" i="13"/>
  <c r="L92" i="13"/>
  <c r="M92" i="13"/>
  <c r="D91" i="13"/>
  <c r="H91" i="13"/>
  <c r="I91" i="13"/>
  <c r="J91" i="13"/>
  <c r="K91" i="13"/>
  <c r="L91" i="13"/>
  <c r="D90" i="13"/>
  <c r="G90" i="13"/>
  <c r="F90" i="13" s="1"/>
  <c r="P90" i="13" s="1"/>
  <c r="Q90" i="13" s="1"/>
  <c r="H90" i="13"/>
  <c r="I90" i="13"/>
  <c r="L90" i="13"/>
  <c r="M90" i="13"/>
  <c r="D89" i="13"/>
  <c r="H89" i="13"/>
  <c r="I89" i="13"/>
  <c r="J89" i="13"/>
  <c r="K89" i="13"/>
  <c r="L89" i="13"/>
  <c r="D88" i="13"/>
  <c r="H88" i="13"/>
  <c r="I88" i="13"/>
  <c r="J88" i="13"/>
  <c r="K88" i="13"/>
  <c r="L88" i="13"/>
  <c r="D87" i="13"/>
  <c r="H87" i="13"/>
  <c r="I87" i="13"/>
  <c r="J87" i="13"/>
  <c r="K87" i="13"/>
  <c r="L87" i="13"/>
  <c r="D86" i="13"/>
  <c r="G86" i="13"/>
  <c r="F86" i="13" s="1"/>
  <c r="P86" i="13" s="1"/>
  <c r="Q86" i="13" s="1"/>
  <c r="H86" i="13"/>
  <c r="I86" i="13"/>
  <c r="L86" i="13"/>
  <c r="M86" i="13"/>
  <c r="D85" i="13"/>
  <c r="H85" i="13"/>
  <c r="I85" i="13"/>
  <c r="J85" i="13"/>
  <c r="K85" i="13"/>
  <c r="L85" i="13"/>
  <c r="D84" i="13"/>
  <c r="H84" i="13"/>
  <c r="I84" i="13"/>
  <c r="J84" i="13"/>
  <c r="K84" i="13"/>
  <c r="L84" i="13"/>
  <c r="D83" i="13"/>
  <c r="G83" i="13"/>
  <c r="F83" i="13" s="1"/>
  <c r="P83" i="13" s="1"/>
  <c r="Q83" i="13" s="1"/>
  <c r="H83" i="13"/>
  <c r="I83" i="13"/>
  <c r="L83" i="13"/>
  <c r="M83" i="13"/>
  <c r="D82" i="13"/>
  <c r="G82" i="13"/>
  <c r="F82" i="13" s="1"/>
  <c r="P82" i="13" s="1"/>
  <c r="Q82" i="13" s="1"/>
  <c r="H82" i="13"/>
  <c r="I82" i="13"/>
  <c r="L82" i="13"/>
  <c r="M82" i="13"/>
  <c r="D81" i="13"/>
  <c r="H81" i="13"/>
  <c r="I81" i="13"/>
  <c r="J81" i="13"/>
  <c r="K81" i="13"/>
  <c r="L81" i="13"/>
  <c r="D80" i="13"/>
  <c r="H80" i="13"/>
  <c r="I80" i="13"/>
  <c r="J80" i="13"/>
  <c r="K80" i="13"/>
  <c r="L80" i="13"/>
  <c r="D79" i="13"/>
  <c r="H79" i="13"/>
  <c r="I79" i="13"/>
  <c r="J79" i="13"/>
  <c r="K79" i="13"/>
  <c r="L79" i="13"/>
  <c r="D78" i="13"/>
  <c r="H78" i="13"/>
  <c r="I78" i="13"/>
  <c r="J78" i="13"/>
  <c r="K78" i="13"/>
  <c r="L78" i="13"/>
  <c r="D77" i="13"/>
  <c r="H77" i="13"/>
  <c r="I77" i="13"/>
  <c r="J77" i="13"/>
  <c r="K77" i="13"/>
  <c r="L77" i="13"/>
  <c r="D76" i="13"/>
  <c r="H76" i="13"/>
  <c r="I76" i="13"/>
  <c r="J76" i="13"/>
  <c r="K76" i="13"/>
  <c r="L76" i="13"/>
  <c r="D75" i="13"/>
  <c r="G75" i="13"/>
  <c r="F75" i="13" s="1"/>
  <c r="P75" i="13" s="1"/>
  <c r="Q75" i="13" s="1"/>
  <c r="H75" i="13"/>
  <c r="I75" i="13"/>
  <c r="L75" i="13"/>
  <c r="M75" i="13"/>
  <c r="D74" i="13"/>
  <c r="H74" i="13"/>
  <c r="I74" i="13"/>
  <c r="J74" i="13"/>
  <c r="K74" i="13"/>
  <c r="L74" i="13"/>
  <c r="D73" i="13"/>
  <c r="H73" i="13"/>
  <c r="I73" i="13"/>
  <c r="J73" i="13"/>
  <c r="K73" i="13"/>
  <c r="L73" i="13"/>
  <c r="D72" i="13"/>
  <c r="H72" i="13"/>
  <c r="I72" i="13"/>
  <c r="J72" i="13"/>
  <c r="K72" i="13"/>
  <c r="L72" i="13"/>
  <c r="D71" i="13"/>
  <c r="H71" i="13"/>
  <c r="I71" i="13"/>
  <c r="J71" i="13"/>
  <c r="K71" i="13"/>
  <c r="L71" i="13"/>
  <c r="D70" i="13"/>
  <c r="G70" i="13"/>
  <c r="F70" i="13" s="1"/>
  <c r="P70" i="13" s="1"/>
  <c r="Q70" i="13" s="1"/>
  <c r="H70" i="13"/>
  <c r="I70" i="13"/>
  <c r="L70" i="13"/>
  <c r="M70" i="13"/>
  <c r="D69" i="13"/>
  <c r="H69" i="13"/>
  <c r="I69" i="13"/>
  <c r="J69" i="13"/>
  <c r="K69" i="13"/>
  <c r="L69" i="13"/>
  <c r="D68" i="13"/>
  <c r="H68" i="13"/>
  <c r="I68" i="13"/>
  <c r="J68" i="13"/>
  <c r="K68" i="13"/>
  <c r="L68" i="13"/>
  <c r="D67" i="13"/>
  <c r="H67" i="13"/>
  <c r="I67" i="13"/>
  <c r="J67" i="13"/>
  <c r="K67" i="13"/>
  <c r="L67" i="13"/>
  <c r="D66" i="13"/>
  <c r="G66" i="13"/>
  <c r="F66" i="13" s="1"/>
  <c r="P66" i="13" s="1"/>
  <c r="Q66" i="13" s="1"/>
  <c r="H66" i="13"/>
  <c r="I66" i="13"/>
  <c r="L66" i="13"/>
  <c r="M66" i="13"/>
  <c r="D65" i="13"/>
  <c r="H65" i="13"/>
  <c r="I65" i="13"/>
  <c r="J65" i="13"/>
  <c r="K65" i="13"/>
  <c r="L65" i="13"/>
  <c r="D64" i="13"/>
  <c r="G64" i="13"/>
  <c r="F64" i="13" s="1"/>
  <c r="P64" i="13" s="1"/>
  <c r="Q64" i="13" s="1"/>
  <c r="H64" i="13"/>
  <c r="I64" i="13"/>
  <c r="L64" i="13"/>
  <c r="M64" i="13"/>
  <c r="D63" i="13"/>
  <c r="G63" i="13"/>
  <c r="F63" i="13" s="1"/>
  <c r="P63" i="13" s="1"/>
  <c r="Q63" i="13" s="1"/>
  <c r="H63" i="13"/>
  <c r="I63" i="13"/>
  <c r="L63" i="13"/>
  <c r="M63" i="13"/>
  <c r="D62" i="13"/>
  <c r="H62" i="13"/>
  <c r="I62" i="13"/>
  <c r="J62" i="13"/>
  <c r="K62" i="13"/>
  <c r="L62" i="13"/>
  <c r="M62" i="13"/>
  <c r="D61" i="13"/>
  <c r="G61" i="13"/>
  <c r="F61" i="13" s="1"/>
  <c r="P61" i="13" s="1"/>
  <c r="Q61" i="13" s="1"/>
  <c r="H61" i="13"/>
  <c r="I61" i="13"/>
  <c r="L61" i="13"/>
  <c r="M61" i="13"/>
  <c r="D60" i="13"/>
  <c r="G60" i="13"/>
  <c r="F60" i="13" s="1"/>
  <c r="P60" i="13" s="1"/>
  <c r="Q60" i="13" s="1"/>
  <c r="H60" i="13"/>
  <c r="I60" i="13"/>
  <c r="L60" i="13"/>
  <c r="M60" i="13"/>
  <c r="D59" i="13"/>
  <c r="H59" i="13"/>
  <c r="I59" i="13"/>
  <c r="J59" i="13"/>
  <c r="K59" i="13"/>
  <c r="L59" i="13"/>
  <c r="D58" i="13"/>
  <c r="H58" i="13"/>
  <c r="I58" i="13"/>
  <c r="J58" i="13"/>
  <c r="K58" i="13"/>
  <c r="L58" i="13"/>
  <c r="D57" i="13"/>
  <c r="H57" i="13"/>
  <c r="I57" i="13"/>
  <c r="J57" i="13"/>
  <c r="K57" i="13"/>
  <c r="L57" i="13"/>
  <c r="D56" i="13"/>
  <c r="H56" i="13"/>
  <c r="I56" i="13"/>
  <c r="J56" i="13"/>
  <c r="K56" i="13"/>
  <c r="L56" i="13"/>
  <c r="D55" i="13"/>
  <c r="H55" i="13"/>
  <c r="I55" i="13"/>
  <c r="J55" i="13"/>
  <c r="K55" i="13"/>
  <c r="L55" i="13"/>
  <c r="D54" i="13"/>
  <c r="G54" i="13"/>
  <c r="F54" i="13" s="1"/>
  <c r="P54" i="13" s="1"/>
  <c r="Q54" i="13" s="1"/>
  <c r="H54" i="13"/>
  <c r="I54" i="13"/>
  <c r="L54" i="13"/>
  <c r="M54" i="13"/>
  <c r="D53" i="13"/>
  <c r="H53" i="13"/>
  <c r="I53" i="13"/>
  <c r="J53" i="13"/>
  <c r="K53" i="13"/>
  <c r="L53" i="13"/>
  <c r="D52" i="13"/>
  <c r="H52" i="13"/>
  <c r="I52" i="13"/>
  <c r="J52" i="13"/>
  <c r="K52" i="13"/>
  <c r="L52" i="13"/>
  <c r="D51" i="13"/>
  <c r="G51" i="13"/>
  <c r="F51" i="13" s="1"/>
  <c r="P51" i="13" s="1"/>
  <c r="Q51" i="13" s="1"/>
  <c r="H51" i="13"/>
  <c r="I51" i="13"/>
  <c r="L51" i="13"/>
  <c r="M51" i="13"/>
  <c r="D50" i="13"/>
  <c r="H50" i="13"/>
  <c r="I50" i="13"/>
  <c r="J50" i="13"/>
  <c r="K50" i="13"/>
  <c r="L50" i="13"/>
  <c r="D49" i="13"/>
  <c r="H49" i="13"/>
  <c r="I49" i="13"/>
  <c r="J49" i="13"/>
  <c r="K49" i="13"/>
  <c r="L49" i="13"/>
  <c r="D48" i="13"/>
  <c r="H48" i="13"/>
  <c r="I48" i="13"/>
  <c r="J48" i="13"/>
  <c r="K48" i="13"/>
  <c r="L48" i="13"/>
  <c r="D47" i="13"/>
  <c r="H47" i="13"/>
  <c r="I47" i="13"/>
  <c r="J47" i="13"/>
  <c r="K47" i="13"/>
  <c r="L47" i="13"/>
  <c r="D46" i="13"/>
  <c r="H46" i="13"/>
  <c r="I46" i="13"/>
  <c r="J46" i="13"/>
  <c r="K46" i="13"/>
  <c r="L46" i="13"/>
  <c r="D45" i="13"/>
  <c r="G45" i="13"/>
  <c r="F45" i="13" s="1"/>
  <c r="P45" i="13" s="1"/>
  <c r="Q45" i="13" s="1"/>
  <c r="H45" i="13"/>
  <c r="I45" i="13"/>
  <c r="L45" i="13"/>
  <c r="M45" i="13"/>
  <c r="D44" i="13"/>
  <c r="H44" i="13"/>
  <c r="I44" i="13"/>
  <c r="J44" i="13"/>
  <c r="K44" i="13"/>
  <c r="L44" i="13"/>
  <c r="D43" i="13"/>
  <c r="H43" i="13"/>
  <c r="I43" i="13"/>
  <c r="J43" i="13"/>
  <c r="K43" i="13"/>
  <c r="L43" i="13"/>
  <c r="D42" i="13"/>
  <c r="H42" i="13"/>
  <c r="I42" i="13"/>
  <c r="J42" i="13"/>
  <c r="K42" i="13"/>
  <c r="L42" i="13"/>
  <c r="D41" i="13"/>
  <c r="H41" i="13"/>
  <c r="I41" i="13"/>
  <c r="J41" i="13"/>
  <c r="K41" i="13"/>
  <c r="L41" i="13"/>
  <c r="D40" i="13"/>
  <c r="H40" i="13"/>
  <c r="I40" i="13"/>
  <c r="J40" i="13"/>
  <c r="K40" i="13"/>
  <c r="L40" i="13"/>
  <c r="D39" i="13"/>
  <c r="H39" i="13"/>
  <c r="I39" i="13"/>
  <c r="J39" i="13"/>
  <c r="K39" i="13"/>
  <c r="L39" i="13"/>
  <c r="D38" i="13"/>
  <c r="G38" i="13"/>
  <c r="F38" i="13" s="1"/>
  <c r="P38" i="13" s="1"/>
  <c r="Q38" i="13" s="1"/>
  <c r="H38" i="13"/>
  <c r="I38" i="13"/>
  <c r="L38" i="13"/>
  <c r="M38" i="13"/>
  <c r="D37" i="13"/>
  <c r="H37" i="13"/>
  <c r="I37" i="13"/>
  <c r="J37" i="13"/>
  <c r="K37" i="13"/>
  <c r="L37" i="13"/>
  <c r="D36" i="13"/>
  <c r="H36" i="13"/>
  <c r="I36" i="13"/>
  <c r="J36" i="13"/>
  <c r="K36" i="13"/>
  <c r="L36" i="13"/>
  <c r="M36" i="13"/>
  <c r="D35" i="13"/>
  <c r="H35" i="13"/>
  <c r="I35" i="13"/>
  <c r="J35" i="13"/>
  <c r="K35" i="13"/>
  <c r="L35" i="13"/>
  <c r="D34" i="13"/>
  <c r="H34" i="13"/>
  <c r="I34" i="13"/>
  <c r="J34" i="13"/>
  <c r="K34" i="13"/>
  <c r="L34" i="13"/>
  <c r="D33" i="13"/>
  <c r="H33" i="13"/>
  <c r="I33" i="13"/>
  <c r="J33" i="13"/>
  <c r="K33" i="13"/>
  <c r="L33" i="13"/>
  <c r="D32" i="13"/>
  <c r="H32" i="13"/>
  <c r="I32" i="13"/>
  <c r="J32" i="13"/>
  <c r="K32" i="13"/>
  <c r="L32" i="13"/>
  <c r="D31" i="13"/>
  <c r="G31" i="13"/>
  <c r="F31" i="13" s="1"/>
  <c r="P31" i="13" s="1"/>
  <c r="Q31" i="13" s="1"/>
  <c r="H31" i="13"/>
  <c r="I31" i="13"/>
  <c r="L31" i="13"/>
  <c r="M31" i="13"/>
  <c r="D30" i="13"/>
  <c r="G30" i="13"/>
  <c r="F30" i="13" s="1"/>
  <c r="P30" i="13" s="1"/>
  <c r="Q30" i="13" s="1"/>
  <c r="H30" i="13"/>
  <c r="I30" i="13"/>
  <c r="L30" i="13"/>
  <c r="M30" i="13"/>
  <c r="D29" i="13"/>
  <c r="H29" i="13"/>
  <c r="I29" i="13"/>
  <c r="J29" i="13"/>
  <c r="K29" i="13"/>
  <c r="L29" i="13"/>
  <c r="D28" i="13"/>
  <c r="H28" i="13"/>
  <c r="I28" i="13"/>
  <c r="J28" i="13"/>
  <c r="K28" i="13"/>
  <c r="D27" i="13"/>
  <c r="H27" i="13"/>
  <c r="I27" i="13"/>
  <c r="J27" i="13"/>
  <c r="K27" i="13"/>
  <c r="L27" i="13"/>
  <c r="D26" i="13"/>
  <c r="G26" i="13"/>
  <c r="F26" i="13" s="1"/>
  <c r="P26" i="13" s="1"/>
  <c r="Q26" i="13" s="1"/>
  <c r="H26" i="13"/>
  <c r="I26" i="13"/>
  <c r="L26" i="13"/>
  <c r="M26" i="13"/>
  <c r="D25" i="13"/>
  <c r="G25" i="13"/>
  <c r="F25" i="13" s="1"/>
  <c r="P25" i="13" s="1"/>
  <c r="Q25" i="13" s="1"/>
  <c r="H25" i="13"/>
  <c r="I25" i="13"/>
  <c r="L25" i="13"/>
  <c r="M25" i="13"/>
  <c r="D24" i="13"/>
  <c r="H24" i="13"/>
  <c r="I24" i="13"/>
  <c r="J24" i="13"/>
  <c r="K24" i="13"/>
  <c r="L24" i="13"/>
  <c r="D23" i="13"/>
  <c r="H23" i="13"/>
  <c r="I23" i="13"/>
  <c r="J23" i="13"/>
  <c r="K23" i="13"/>
  <c r="L23" i="13"/>
  <c r="D22" i="13"/>
  <c r="H22" i="13"/>
  <c r="I22" i="13"/>
  <c r="J22" i="13"/>
  <c r="K22" i="13"/>
  <c r="L22" i="13"/>
  <c r="D21" i="13"/>
  <c r="H21" i="13"/>
  <c r="I21" i="13"/>
  <c r="J21" i="13"/>
  <c r="K21" i="13"/>
  <c r="L21" i="13"/>
  <c r="D20" i="13"/>
  <c r="H20" i="13"/>
  <c r="I20" i="13"/>
  <c r="J20" i="13"/>
  <c r="K20" i="13"/>
  <c r="L20" i="13"/>
  <c r="D19" i="13"/>
  <c r="H19" i="13"/>
  <c r="I19" i="13"/>
  <c r="J19" i="13"/>
  <c r="K19" i="13"/>
  <c r="L19" i="13"/>
  <c r="D18" i="13"/>
  <c r="H18" i="13"/>
  <c r="I18" i="13"/>
  <c r="J18" i="13"/>
  <c r="K18" i="13"/>
  <c r="L18" i="13"/>
  <c r="D17" i="13"/>
  <c r="H17" i="13"/>
  <c r="I17" i="13"/>
  <c r="J17" i="13"/>
  <c r="K17" i="13"/>
  <c r="L17" i="13"/>
  <c r="D16" i="13"/>
  <c r="H16" i="13"/>
  <c r="I16" i="13"/>
  <c r="J16" i="13"/>
  <c r="K16" i="13"/>
  <c r="L16" i="13"/>
  <c r="M16" i="13"/>
  <c r="D15" i="13"/>
  <c r="H15" i="13"/>
  <c r="I15" i="13"/>
  <c r="J15" i="13"/>
  <c r="K15" i="13"/>
  <c r="L15" i="13"/>
  <c r="D14" i="13"/>
  <c r="G14" i="13"/>
  <c r="F14" i="13" s="1"/>
  <c r="P14" i="13" s="1"/>
  <c r="Q14" i="13" s="1"/>
  <c r="H14" i="13"/>
  <c r="I14" i="13"/>
  <c r="L14" i="13"/>
  <c r="M14" i="13"/>
  <c r="D13" i="13"/>
  <c r="G13" i="13"/>
  <c r="F13" i="13" s="1"/>
  <c r="P13" i="13" s="1"/>
  <c r="Q13" i="13" s="1"/>
  <c r="H13" i="13"/>
  <c r="I13" i="13"/>
  <c r="L13" i="13"/>
  <c r="M13" i="13"/>
  <c r="D12" i="13"/>
  <c r="H12" i="13"/>
  <c r="I12" i="13"/>
  <c r="J12" i="13"/>
  <c r="K12" i="13"/>
  <c r="L12" i="13"/>
  <c r="D11" i="13"/>
  <c r="H11" i="13"/>
  <c r="I11" i="13"/>
  <c r="J11" i="13"/>
  <c r="K11" i="13"/>
  <c r="L11" i="13"/>
  <c r="D10" i="13"/>
  <c r="G10" i="13"/>
  <c r="F10" i="13" s="1"/>
  <c r="P10" i="13" s="1"/>
  <c r="Q10" i="13" s="1"/>
  <c r="H10" i="13"/>
  <c r="I10" i="13"/>
  <c r="L10" i="13"/>
  <c r="M10" i="13"/>
  <c r="D9" i="13"/>
  <c r="H9" i="13"/>
  <c r="I9" i="13"/>
  <c r="J9" i="13"/>
  <c r="K9" i="13"/>
  <c r="L9" i="13"/>
  <c r="D8" i="13"/>
  <c r="H8" i="13"/>
  <c r="I8" i="13"/>
  <c r="J8" i="13"/>
  <c r="K8" i="13"/>
  <c r="L8" i="13"/>
  <c r="D7" i="13"/>
  <c r="H7" i="13"/>
  <c r="I7" i="13"/>
  <c r="J7" i="13"/>
  <c r="K7" i="13"/>
  <c r="L7" i="13"/>
  <c r="D6" i="13"/>
  <c r="G6" i="13"/>
  <c r="F6" i="13" s="1"/>
  <c r="P6" i="13" s="1"/>
  <c r="Q6" i="13" s="1"/>
  <c r="H6" i="13"/>
  <c r="I6" i="13"/>
  <c r="L6" i="13"/>
  <c r="M6" i="13"/>
  <c r="D5" i="13"/>
  <c r="H5" i="13"/>
  <c r="I5" i="13"/>
  <c r="J5" i="13"/>
  <c r="K5" i="13"/>
  <c r="L5" i="13"/>
  <c r="D4" i="13"/>
  <c r="H4" i="13"/>
  <c r="I4" i="13"/>
  <c r="J4" i="13"/>
  <c r="L4" i="13"/>
  <c r="M4" i="13"/>
  <c r="D3" i="13"/>
  <c r="G3" i="13"/>
  <c r="F3" i="13" s="1"/>
  <c r="P3" i="13" s="1"/>
  <c r="Q3" i="13" s="1"/>
  <c r="H3" i="13"/>
  <c r="I3" i="13"/>
  <c r="L3" i="13"/>
  <c r="M3" i="13"/>
  <c r="D2" i="13"/>
  <c r="G2" i="13"/>
  <c r="F2" i="13" s="1"/>
  <c r="P2" i="13" s="1"/>
  <c r="Q2" i="13" s="1"/>
  <c r="H2" i="13"/>
  <c r="I2" i="13"/>
  <c r="L2" i="13"/>
  <c r="M2" i="13"/>
  <c r="R53" i="3"/>
  <c r="R54" i="3"/>
  <c r="R55" i="3"/>
  <c r="R56" i="3"/>
  <c r="R57" i="3"/>
  <c r="R58" i="3"/>
  <c r="V58" i="3" s="1"/>
  <c r="R59" i="3"/>
  <c r="R60" i="3"/>
  <c r="V60" i="3" s="1"/>
  <c r="R61" i="3"/>
  <c r="R62" i="3"/>
  <c r="R63" i="3"/>
  <c r="R64" i="3"/>
  <c r="R65" i="3"/>
  <c r="R66" i="3"/>
  <c r="V66" i="3" s="1"/>
  <c r="R67" i="3"/>
  <c r="R68" i="3"/>
  <c r="V68" i="3" s="1"/>
  <c r="R69" i="3"/>
  <c r="R70" i="3"/>
  <c r="R71" i="3"/>
  <c r="R72" i="3"/>
  <c r="R73" i="3"/>
  <c r="R74" i="3"/>
  <c r="V74" i="3" s="1"/>
  <c r="R75" i="3"/>
  <c r="R76" i="3"/>
  <c r="V76" i="3" s="1"/>
  <c r="R77" i="3"/>
  <c r="R78" i="3"/>
  <c r="R79" i="3"/>
  <c r="R80" i="3"/>
  <c r="R81" i="3"/>
  <c r="R82" i="3"/>
  <c r="V82" i="3" s="1"/>
  <c r="R83" i="3"/>
  <c r="R84" i="3"/>
  <c r="V84" i="3" s="1"/>
  <c r="R85" i="3"/>
  <c r="R86" i="3"/>
  <c r="R87" i="3"/>
  <c r="R88" i="3"/>
  <c r="R89" i="3"/>
  <c r="R90" i="3"/>
  <c r="V90" i="3" s="1"/>
  <c r="R91" i="3"/>
  <c r="R92" i="3"/>
  <c r="R93" i="3"/>
  <c r="R94" i="3"/>
  <c r="R95" i="3"/>
  <c r="R96" i="3"/>
  <c r="R97" i="3"/>
  <c r="R98" i="3"/>
  <c r="V98" i="3" s="1"/>
  <c r="R99" i="3"/>
  <c r="R100" i="3"/>
  <c r="V100" i="3" s="1"/>
  <c r="R101" i="3"/>
  <c r="R102" i="3"/>
  <c r="R103" i="3"/>
  <c r="R104" i="3"/>
  <c r="R105" i="3"/>
  <c r="R106" i="3"/>
  <c r="V106" i="3" s="1"/>
  <c r="R107" i="3"/>
  <c r="R108" i="3"/>
  <c r="V108" i="3" s="1"/>
  <c r="R109" i="3"/>
  <c r="R110" i="3"/>
  <c r="R111" i="3"/>
  <c r="R112" i="3"/>
  <c r="R113" i="3"/>
  <c r="R114" i="3"/>
  <c r="V114" i="3" s="1"/>
  <c r="R115" i="3"/>
  <c r="R116" i="3"/>
  <c r="V116" i="3" s="1"/>
  <c r="R117" i="3"/>
  <c r="R118" i="3"/>
  <c r="R119" i="3"/>
  <c r="R120" i="3"/>
  <c r="R121" i="3"/>
  <c r="R122" i="3"/>
  <c r="V122" i="3" s="1"/>
  <c r="R123" i="3"/>
  <c r="R124" i="3"/>
  <c r="V124" i="3" s="1"/>
  <c r="R125" i="3"/>
  <c r="R126" i="3"/>
  <c r="R127" i="3"/>
  <c r="R128" i="3"/>
  <c r="R129" i="3"/>
  <c r="R130" i="3"/>
  <c r="V130" i="3" s="1"/>
  <c r="R131" i="3"/>
  <c r="R132" i="3"/>
  <c r="V132" i="3" s="1"/>
  <c r="R133" i="3"/>
  <c r="R134" i="3"/>
  <c r="R135" i="3"/>
  <c r="R136" i="3"/>
  <c r="R137" i="3"/>
  <c r="R138" i="3"/>
  <c r="V138" i="3" s="1"/>
  <c r="R139" i="3"/>
  <c r="R140" i="3"/>
  <c r="V140" i="3" s="1"/>
  <c r="R141" i="3"/>
  <c r="R142" i="3"/>
  <c r="R143" i="3"/>
  <c r="R144" i="3"/>
  <c r="R145" i="3"/>
  <c r="R146" i="3"/>
  <c r="V146" i="3" s="1"/>
  <c r="R147" i="3"/>
  <c r="R148" i="3"/>
  <c r="V148" i="3" s="1"/>
  <c r="R149" i="3"/>
  <c r="R150" i="3"/>
  <c r="R151" i="3"/>
  <c r="R152" i="3"/>
  <c r="R153" i="3"/>
  <c r="R154" i="3"/>
  <c r="V154" i="3" s="1"/>
  <c r="R155" i="3"/>
  <c r="R156" i="3"/>
  <c r="R157" i="3"/>
  <c r="R158" i="3"/>
  <c r="R159" i="3"/>
  <c r="R160" i="3"/>
  <c r="R161" i="3"/>
  <c r="R162" i="3"/>
  <c r="V162" i="3" s="1"/>
  <c r="R163" i="3"/>
  <c r="R164" i="3"/>
  <c r="V164" i="3" s="1"/>
  <c r="R165" i="3"/>
  <c r="R166" i="3"/>
  <c r="R167" i="3"/>
  <c r="R168" i="3"/>
  <c r="R169" i="3"/>
  <c r="R170" i="3"/>
  <c r="V170" i="3" s="1"/>
  <c r="R171" i="3"/>
  <c r="R172" i="3"/>
  <c r="V172" i="3" s="1"/>
  <c r="R173" i="3"/>
  <c r="R174" i="3"/>
  <c r="R175" i="3"/>
  <c r="R176" i="3"/>
  <c r="R177" i="3"/>
  <c r="R178" i="3"/>
  <c r="V178" i="3" s="1"/>
  <c r="R179" i="3"/>
  <c r="R180" i="3"/>
  <c r="V180" i="3" s="1"/>
  <c r="R181" i="3"/>
  <c r="R182" i="3"/>
  <c r="R183" i="3"/>
  <c r="R184" i="3"/>
  <c r="R185" i="3"/>
  <c r="R186" i="3"/>
  <c r="V186" i="3" s="1"/>
  <c r="R187" i="3"/>
  <c r="R188" i="3"/>
  <c r="V188" i="3" s="1"/>
  <c r="R189" i="3"/>
  <c r="R190" i="3"/>
  <c r="R191" i="3"/>
  <c r="R192" i="3"/>
  <c r="R193" i="3"/>
  <c r="R194" i="3"/>
  <c r="V194" i="3" s="1"/>
  <c r="R195" i="3"/>
  <c r="R196" i="3"/>
  <c r="V196" i="3" s="1"/>
  <c r="R197" i="3"/>
  <c r="R198" i="3"/>
  <c r="R199" i="3"/>
  <c r="R200" i="3"/>
  <c r="R201" i="3"/>
  <c r="R202" i="3"/>
  <c r="V202" i="3" s="1"/>
  <c r="R203" i="3"/>
  <c r="R204" i="3"/>
  <c r="V204" i="3" s="1"/>
  <c r="R205" i="3"/>
  <c r="R206" i="3"/>
  <c r="R207" i="3"/>
  <c r="R208" i="3"/>
  <c r="R209" i="3"/>
  <c r="R210" i="3"/>
  <c r="V210" i="3" s="1"/>
  <c r="R211" i="3"/>
  <c r="R212" i="3"/>
  <c r="V212" i="3" s="1"/>
  <c r="R213" i="3"/>
  <c r="R214" i="3"/>
  <c r="R215" i="3"/>
  <c r="R216" i="3"/>
  <c r="R217" i="3"/>
  <c r="R218" i="3"/>
  <c r="V218" i="3" s="1"/>
  <c r="R219" i="3"/>
  <c r="R220" i="3"/>
  <c r="R221" i="3"/>
  <c r="R222" i="3"/>
  <c r="R223" i="3"/>
  <c r="R224" i="3"/>
  <c r="R225" i="3"/>
  <c r="R226" i="3"/>
  <c r="V226" i="3" s="1"/>
  <c r="R227" i="3"/>
  <c r="R228" i="3"/>
  <c r="V228" i="3" s="1"/>
  <c r="R229" i="3"/>
  <c r="R230" i="3"/>
  <c r="R231" i="3"/>
  <c r="R232" i="3"/>
  <c r="R233" i="3"/>
  <c r="R234" i="3"/>
  <c r="V234" i="3" s="1"/>
  <c r="R235" i="3"/>
  <c r="R236" i="3"/>
  <c r="V236" i="3" s="1"/>
  <c r="R237" i="3"/>
  <c r="R238" i="3"/>
  <c r="R239" i="3"/>
  <c r="R240" i="3"/>
  <c r="R241" i="3"/>
  <c r="R242" i="3"/>
  <c r="V242" i="3" s="1"/>
  <c r="R243" i="3"/>
  <c r="R244" i="3"/>
  <c r="V244" i="3" s="1"/>
  <c r="R245" i="3"/>
  <c r="R246" i="3"/>
  <c r="R247" i="3"/>
  <c r="R248" i="3"/>
  <c r="R249" i="3"/>
  <c r="R250" i="3"/>
  <c r="V250" i="3" s="1"/>
  <c r="R251" i="3"/>
  <c r="R252" i="3"/>
  <c r="V252" i="3" s="1"/>
  <c r="R253" i="3"/>
  <c r="R254" i="3"/>
  <c r="R255" i="3"/>
  <c r="R256" i="3"/>
  <c r="R257" i="3"/>
  <c r="R258" i="3"/>
  <c r="V258" i="3" s="1"/>
  <c r="R259"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2" i="3"/>
  <c r="S83" i="3"/>
  <c r="S84" i="3"/>
  <c r="S85" i="3"/>
  <c r="S86" i="3"/>
  <c r="S87" i="3"/>
  <c r="S88" i="3"/>
  <c r="S89" i="3"/>
  <c r="S90" i="3"/>
  <c r="S91" i="3"/>
  <c r="S92" i="3"/>
  <c r="S93" i="3"/>
  <c r="S94" i="3"/>
  <c r="S95" i="3"/>
  <c r="S96" i="3"/>
  <c r="S97" i="3"/>
  <c r="S98" i="3"/>
  <c r="S99" i="3"/>
  <c r="S100" i="3"/>
  <c r="S101" i="3"/>
  <c r="S102" i="3"/>
  <c r="S103" i="3"/>
  <c r="S104" i="3"/>
  <c r="S105" i="3"/>
  <c r="S106" i="3"/>
  <c r="S107" i="3"/>
  <c r="S108" i="3"/>
  <c r="S109" i="3"/>
  <c r="S110" i="3"/>
  <c r="S111" i="3"/>
  <c r="S112" i="3"/>
  <c r="S113" i="3"/>
  <c r="S114" i="3"/>
  <c r="S115" i="3"/>
  <c r="S116" i="3"/>
  <c r="S117" i="3"/>
  <c r="S118" i="3"/>
  <c r="S119" i="3"/>
  <c r="S120" i="3"/>
  <c r="S121" i="3"/>
  <c r="S122" i="3"/>
  <c r="S123" i="3"/>
  <c r="S124" i="3"/>
  <c r="S125" i="3"/>
  <c r="S126" i="3"/>
  <c r="S127" i="3"/>
  <c r="S128" i="3"/>
  <c r="S129" i="3"/>
  <c r="S130" i="3"/>
  <c r="S131" i="3"/>
  <c r="S132" i="3"/>
  <c r="S133" i="3"/>
  <c r="S134" i="3"/>
  <c r="S135" i="3"/>
  <c r="S136" i="3"/>
  <c r="S137" i="3"/>
  <c r="S138" i="3"/>
  <c r="S139" i="3"/>
  <c r="S140" i="3"/>
  <c r="S141" i="3"/>
  <c r="S142" i="3"/>
  <c r="S143" i="3"/>
  <c r="S144" i="3"/>
  <c r="S145" i="3"/>
  <c r="S146" i="3"/>
  <c r="S147" i="3"/>
  <c r="S148" i="3"/>
  <c r="S149" i="3"/>
  <c r="S150" i="3"/>
  <c r="S151" i="3"/>
  <c r="S152" i="3"/>
  <c r="S153" i="3"/>
  <c r="S154" i="3"/>
  <c r="S155" i="3"/>
  <c r="S156" i="3"/>
  <c r="S157" i="3"/>
  <c r="S158" i="3"/>
  <c r="S159" i="3"/>
  <c r="S160" i="3"/>
  <c r="S161" i="3"/>
  <c r="S162" i="3"/>
  <c r="S163" i="3"/>
  <c r="S164" i="3"/>
  <c r="S165" i="3"/>
  <c r="S166" i="3"/>
  <c r="S167" i="3"/>
  <c r="S168" i="3"/>
  <c r="S169" i="3"/>
  <c r="S170" i="3"/>
  <c r="S171" i="3"/>
  <c r="S172" i="3"/>
  <c r="S173" i="3"/>
  <c r="S174" i="3"/>
  <c r="S175" i="3"/>
  <c r="S176" i="3"/>
  <c r="S177" i="3"/>
  <c r="S178" i="3"/>
  <c r="S179" i="3"/>
  <c r="S180" i="3"/>
  <c r="S181" i="3"/>
  <c r="S182" i="3"/>
  <c r="S183" i="3"/>
  <c r="S184" i="3"/>
  <c r="S185" i="3"/>
  <c r="S186" i="3"/>
  <c r="S187" i="3"/>
  <c r="S188" i="3"/>
  <c r="S189" i="3"/>
  <c r="S190" i="3"/>
  <c r="S191" i="3"/>
  <c r="S192" i="3"/>
  <c r="S193" i="3"/>
  <c r="S194" i="3"/>
  <c r="S195" i="3"/>
  <c r="S196" i="3"/>
  <c r="S197" i="3"/>
  <c r="S198" i="3"/>
  <c r="S199" i="3"/>
  <c r="S200" i="3"/>
  <c r="S201" i="3"/>
  <c r="S202" i="3"/>
  <c r="S203" i="3"/>
  <c r="S204" i="3"/>
  <c r="S205" i="3"/>
  <c r="S206" i="3"/>
  <c r="S207" i="3"/>
  <c r="S208" i="3"/>
  <c r="S209" i="3"/>
  <c r="S210" i="3"/>
  <c r="S211" i="3"/>
  <c r="S212" i="3"/>
  <c r="S213" i="3"/>
  <c r="S214" i="3"/>
  <c r="S215" i="3"/>
  <c r="S216" i="3"/>
  <c r="S217" i="3"/>
  <c r="S218" i="3"/>
  <c r="S219" i="3"/>
  <c r="S220" i="3"/>
  <c r="S221" i="3"/>
  <c r="S222" i="3"/>
  <c r="S223" i="3"/>
  <c r="S224" i="3"/>
  <c r="S225" i="3"/>
  <c r="S226" i="3"/>
  <c r="S227" i="3"/>
  <c r="S228" i="3"/>
  <c r="S229" i="3"/>
  <c r="S230" i="3"/>
  <c r="S231" i="3"/>
  <c r="S232" i="3"/>
  <c r="S233" i="3"/>
  <c r="S234" i="3"/>
  <c r="S235" i="3"/>
  <c r="S236" i="3"/>
  <c r="S237" i="3"/>
  <c r="S238" i="3"/>
  <c r="S239" i="3"/>
  <c r="S240" i="3"/>
  <c r="S241" i="3"/>
  <c r="S242" i="3"/>
  <c r="S243" i="3"/>
  <c r="S244" i="3"/>
  <c r="S245" i="3"/>
  <c r="S246" i="3"/>
  <c r="S247" i="3"/>
  <c r="S248" i="3"/>
  <c r="S249" i="3"/>
  <c r="S250" i="3"/>
  <c r="S251" i="3"/>
  <c r="S252" i="3"/>
  <c r="S253" i="3"/>
  <c r="S254" i="3"/>
  <c r="S255" i="3"/>
  <c r="S256" i="3"/>
  <c r="S257" i="3"/>
  <c r="S258" i="3"/>
  <c r="S259"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100" i="3"/>
  <c r="T101" i="3"/>
  <c r="T102" i="3"/>
  <c r="T103" i="3"/>
  <c r="T104" i="3"/>
  <c r="T105" i="3"/>
  <c r="T106" i="3"/>
  <c r="T107" i="3"/>
  <c r="T108" i="3"/>
  <c r="T109" i="3"/>
  <c r="T110" i="3"/>
  <c r="T111" i="3"/>
  <c r="T112" i="3"/>
  <c r="T113" i="3"/>
  <c r="T114" i="3"/>
  <c r="T115" i="3"/>
  <c r="T116" i="3"/>
  <c r="T117" i="3"/>
  <c r="T118" i="3"/>
  <c r="T119" i="3"/>
  <c r="T120" i="3"/>
  <c r="T121" i="3"/>
  <c r="T122" i="3"/>
  <c r="T123" i="3"/>
  <c r="T124" i="3"/>
  <c r="T125" i="3"/>
  <c r="T126" i="3"/>
  <c r="T127" i="3"/>
  <c r="T128" i="3"/>
  <c r="T129" i="3"/>
  <c r="T130" i="3"/>
  <c r="T131" i="3"/>
  <c r="T132" i="3"/>
  <c r="T133" i="3"/>
  <c r="T134" i="3"/>
  <c r="T135" i="3"/>
  <c r="T136" i="3"/>
  <c r="T137" i="3"/>
  <c r="T138" i="3"/>
  <c r="T139" i="3"/>
  <c r="T140" i="3"/>
  <c r="T141" i="3"/>
  <c r="T142" i="3"/>
  <c r="T143" i="3"/>
  <c r="T144" i="3"/>
  <c r="T145" i="3"/>
  <c r="T146" i="3"/>
  <c r="T147" i="3"/>
  <c r="T148" i="3"/>
  <c r="T149" i="3"/>
  <c r="T150" i="3"/>
  <c r="T151" i="3"/>
  <c r="T152" i="3"/>
  <c r="T153" i="3"/>
  <c r="T154" i="3"/>
  <c r="T155" i="3"/>
  <c r="T156" i="3"/>
  <c r="T157" i="3"/>
  <c r="T158" i="3"/>
  <c r="T159" i="3"/>
  <c r="T160" i="3"/>
  <c r="T161" i="3"/>
  <c r="T162" i="3"/>
  <c r="T163" i="3"/>
  <c r="T164" i="3"/>
  <c r="T165" i="3"/>
  <c r="T166" i="3"/>
  <c r="T167" i="3"/>
  <c r="T168" i="3"/>
  <c r="T169" i="3"/>
  <c r="T170" i="3"/>
  <c r="T171" i="3"/>
  <c r="T172" i="3"/>
  <c r="T173" i="3"/>
  <c r="T174" i="3"/>
  <c r="T175" i="3"/>
  <c r="T176" i="3"/>
  <c r="T177" i="3"/>
  <c r="T178" i="3"/>
  <c r="T179" i="3"/>
  <c r="T180" i="3"/>
  <c r="T181" i="3"/>
  <c r="T182" i="3"/>
  <c r="T183" i="3"/>
  <c r="T184" i="3"/>
  <c r="T185" i="3"/>
  <c r="T186" i="3"/>
  <c r="T187" i="3"/>
  <c r="T188" i="3"/>
  <c r="T189" i="3"/>
  <c r="T190" i="3"/>
  <c r="T191" i="3"/>
  <c r="T192" i="3"/>
  <c r="T193" i="3"/>
  <c r="T194" i="3"/>
  <c r="T195" i="3"/>
  <c r="T196" i="3"/>
  <c r="T197" i="3"/>
  <c r="T198" i="3"/>
  <c r="T199" i="3"/>
  <c r="T200" i="3"/>
  <c r="T201" i="3"/>
  <c r="T202" i="3"/>
  <c r="T203" i="3"/>
  <c r="T204" i="3"/>
  <c r="T205" i="3"/>
  <c r="T206" i="3"/>
  <c r="T207" i="3"/>
  <c r="T208" i="3"/>
  <c r="T209" i="3"/>
  <c r="T210" i="3"/>
  <c r="T211" i="3"/>
  <c r="T212" i="3"/>
  <c r="T213" i="3"/>
  <c r="T214" i="3"/>
  <c r="T215" i="3"/>
  <c r="T216" i="3"/>
  <c r="T217" i="3"/>
  <c r="T218" i="3"/>
  <c r="T219" i="3"/>
  <c r="T220" i="3"/>
  <c r="T221" i="3"/>
  <c r="T222" i="3"/>
  <c r="T223" i="3"/>
  <c r="T224" i="3"/>
  <c r="T225" i="3"/>
  <c r="T226" i="3"/>
  <c r="T227" i="3"/>
  <c r="T228" i="3"/>
  <c r="T229" i="3"/>
  <c r="T230" i="3"/>
  <c r="T231" i="3"/>
  <c r="T232" i="3"/>
  <c r="T233" i="3"/>
  <c r="T234" i="3"/>
  <c r="T235" i="3"/>
  <c r="T236" i="3"/>
  <c r="T237" i="3"/>
  <c r="T238" i="3"/>
  <c r="T239" i="3"/>
  <c r="T240" i="3"/>
  <c r="T241" i="3"/>
  <c r="T242" i="3"/>
  <c r="T243" i="3"/>
  <c r="T244" i="3"/>
  <c r="T245" i="3"/>
  <c r="T246" i="3"/>
  <c r="T247" i="3"/>
  <c r="T248" i="3"/>
  <c r="T249" i="3"/>
  <c r="T250" i="3"/>
  <c r="T251" i="3"/>
  <c r="T252" i="3"/>
  <c r="T253" i="3"/>
  <c r="T254" i="3"/>
  <c r="T255" i="3"/>
  <c r="T256" i="3"/>
  <c r="T257" i="3"/>
  <c r="T258" i="3"/>
  <c r="T259" i="3"/>
  <c r="V53" i="3"/>
  <c r="V54" i="3"/>
  <c r="V55" i="3"/>
  <c r="V56" i="3"/>
  <c r="V57" i="3"/>
  <c r="V59" i="3"/>
  <c r="V61" i="3"/>
  <c r="V62" i="3"/>
  <c r="V63" i="3"/>
  <c r="V64" i="3"/>
  <c r="V65" i="3"/>
  <c r="V67" i="3"/>
  <c r="V69" i="3"/>
  <c r="V70" i="3"/>
  <c r="V71" i="3"/>
  <c r="V72" i="3"/>
  <c r="V73" i="3"/>
  <c r="V75" i="3"/>
  <c r="V77" i="3"/>
  <c r="V78" i="3"/>
  <c r="V79" i="3"/>
  <c r="V80" i="3"/>
  <c r="V81" i="3"/>
  <c r="V83" i="3"/>
  <c r="V85" i="3"/>
  <c r="V86" i="3"/>
  <c r="V87" i="3"/>
  <c r="V88" i="3"/>
  <c r="V89" i="3"/>
  <c r="V91" i="3"/>
  <c r="V92" i="3"/>
  <c r="V93" i="3"/>
  <c r="V94" i="3"/>
  <c r="V95" i="3"/>
  <c r="V96" i="3"/>
  <c r="V97" i="3"/>
  <c r="V99" i="3"/>
  <c r="V101" i="3"/>
  <c r="V102" i="3"/>
  <c r="V103" i="3"/>
  <c r="V104" i="3"/>
  <c r="V105" i="3"/>
  <c r="V107" i="3"/>
  <c r="V109" i="3"/>
  <c r="V110" i="3"/>
  <c r="V111" i="3"/>
  <c r="V112" i="3"/>
  <c r="V113" i="3"/>
  <c r="V115" i="3"/>
  <c r="V117" i="3"/>
  <c r="V118" i="3"/>
  <c r="V119" i="3"/>
  <c r="V120" i="3"/>
  <c r="V121" i="3"/>
  <c r="V123" i="3"/>
  <c r="V125" i="3"/>
  <c r="V126" i="3"/>
  <c r="V127" i="3"/>
  <c r="V128" i="3"/>
  <c r="V129" i="3"/>
  <c r="V131" i="3"/>
  <c r="V133" i="3"/>
  <c r="V134" i="3"/>
  <c r="V135" i="3"/>
  <c r="V136" i="3"/>
  <c r="V137" i="3"/>
  <c r="V139" i="3"/>
  <c r="V141" i="3"/>
  <c r="V142" i="3"/>
  <c r="V143" i="3"/>
  <c r="V144" i="3"/>
  <c r="V145" i="3"/>
  <c r="V147" i="3"/>
  <c r="V149" i="3"/>
  <c r="V150" i="3"/>
  <c r="V151" i="3"/>
  <c r="V152" i="3"/>
  <c r="V153" i="3"/>
  <c r="V155" i="3"/>
  <c r="V156" i="3"/>
  <c r="V157" i="3"/>
  <c r="V158" i="3"/>
  <c r="V159" i="3"/>
  <c r="V160" i="3"/>
  <c r="V161" i="3"/>
  <c r="V163" i="3"/>
  <c r="V165" i="3"/>
  <c r="V166" i="3"/>
  <c r="V167" i="3"/>
  <c r="V168" i="3"/>
  <c r="V169" i="3"/>
  <c r="V171" i="3"/>
  <c r="V173" i="3"/>
  <c r="V174" i="3"/>
  <c r="V175" i="3"/>
  <c r="V176" i="3"/>
  <c r="V177" i="3"/>
  <c r="V179" i="3"/>
  <c r="V181" i="3"/>
  <c r="V182" i="3"/>
  <c r="V183" i="3"/>
  <c r="V184" i="3"/>
  <c r="V185" i="3"/>
  <c r="V187" i="3"/>
  <c r="V189" i="3"/>
  <c r="V190" i="3"/>
  <c r="V191" i="3"/>
  <c r="V192" i="3"/>
  <c r="V193" i="3"/>
  <c r="V195" i="3"/>
  <c r="V197" i="3"/>
  <c r="V198" i="3"/>
  <c r="V199" i="3"/>
  <c r="V200" i="3"/>
  <c r="V201" i="3"/>
  <c r="V203" i="3"/>
  <c r="V205" i="3"/>
  <c r="V206" i="3"/>
  <c r="V207" i="3"/>
  <c r="V208" i="3"/>
  <c r="V209" i="3"/>
  <c r="V211" i="3"/>
  <c r="V213" i="3"/>
  <c r="V214" i="3"/>
  <c r="V215" i="3"/>
  <c r="V216" i="3"/>
  <c r="V217" i="3"/>
  <c r="V219" i="3"/>
  <c r="V220" i="3"/>
  <c r="V221" i="3"/>
  <c r="V222" i="3"/>
  <c r="V223" i="3"/>
  <c r="V224" i="3"/>
  <c r="V225" i="3"/>
  <c r="V227" i="3"/>
  <c r="V229" i="3"/>
  <c r="V230" i="3"/>
  <c r="V231" i="3"/>
  <c r="V232" i="3"/>
  <c r="V233" i="3"/>
  <c r="V235" i="3"/>
  <c r="V237" i="3"/>
  <c r="V238" i="3"/>
  <c r="V239" i="3"/>
  <c r="V240" i="3"/>
  <c r="V241" i="3"/>
  <c r="V243" i="3"/>
  <c r="V245" i="3"/>
  <c r="V246" i="3"/>
  <c r="V247" i="3"/>
  <c r="V248" i="3"/>
  <c r="V249" i="3"/>
  <c r="V251" i="3"/>
  <c r="V253" i="3"/>
  <c r="V254" i="3"/>
  <c r="V255" i="3"/>
  <c r="V256" i="3"/>
  <c r="V257" i="3"/>
  <c r="V259" i="3"/>
  <c r="V13" i="3"/>
  <c r="V21" i="3"/>
  <c r="V43" i="3"/>
  <c r="V44" i="3"/>
  <c r="C260" i="8"/>
  <c r="D260" i="8"/>
  <c r="C257" i="8"/>
  <c r="C258" i="8"/>
  <c r="C259" i="8"/>
  <c r="D257" i="8"/>
  <c r="D258" i="8"/>
  <c r="D259" i="8"/>
  <c r="C233" i="8"/>
  <c r="C234" i="8"/>
  <c r="C235" i="8"/>
  <c r="C236" i="8"/>
  <c r="C237" i="8"/>
  <c r="C238" i="8"/>
  <c r="C239" i="8"/>
  <c r="C240" i="8"/>
  <c r="C241" i="8"/>
  <c r="C242" i="8"/>
  <c r="C243" i="8"/>
  <c r="C244" i="8"/>
  <c r="C245" i="8"/>
  <c r="C246" i="8"/>
  <c r="C247" i="8"/>
  <c r="C248" i="8"/>
  <c r="C249" i="8"/>
  <c r="C250" i="8"/>
  <c r="C251" i="8"/>
  <c r="C252" i="8"/>
  <c r="C253" i="8"/>
  <c r="C254" i="8"/>
  <c r="C255" i="8"/>
  <c r="C256" i="8"/>
  <c r="D233" i="8"/>
  <c r="D234" i="8"/>
  <c r="D235" i="8"/>
  <c r="D236" i="8"/>
  <c r="D237" i="8"/>
  <c r="D238" i="8"/>
  <c r="D239" i="8"/>
  <c r="D240" i="8"/>
  <c r="D241" i="8"/>
  <c r="D242" i="8"/>
  <c r="D243" i="8"/>
  <c r="D244" i="8"/>
  <c r="D245" i="8"/>
  <c r="D246" i="8"/>
  <c r="D247" i="8"/>
  <c r="D248" i="8"/>
  <c r="D249" i="8"/>
  <c r="D250" i="8"/>
  <c r="D251" i="8"/>
  <c r="D252" i="8"/>
  <c r="D253" i="8"/>
  <c r="D254" i="8"/>
  <c r="D255" i="8"/>
  <c r="D256" i="8"/>
  <c r="C228" i="8"/>
  <c r="C229" i="8"/>
  <c r="C230" i="8"/>
  <c r="C231" i="8"/>
  <c r="C232" i="8"/>
  <c r="D228" i="8"/>
  <c r="D229" i="8"/>
  <c r="D230" i="8"/>
  <c r="D231" i="8"/>
  <c r="D232" i="8"/>
  <c r="C227" i="8"/>
  <c r="D227" i="8"/>
  <c r="C223" i="8"/>
  <c r="C224" i="8"/>
  <c r="C225" i="8"/>
  <c r="C226" i="8"/>
  <c r="D223" i="8"/>
  <c r="D224" i="8"/>
  <c r="D225" i="8"/>
  <c r="D226" i="8"/>
  <c r="C222" i="8"/>
  <c r="D222" i="8"/>
  <c r="C219" i="8"/>
  <c r="C220" i="8"/>
  <c r="C221" i="8"/>
  <c r="D219" i="8"/>
  <c r="D220" i="8"/>
  <c r="D221" i="8"/>
  <c r="C209" i="8"/>
  <c r="C210" i="8"/>
  <c r="C211" i="8"/>
  <c r="C212" i="8"/>
  <c r="C213" i="8"/>
  <c r="C214" i="8"/>
  <c r="C215" i="8"/>
  <c r="C216" i="8"/>
  <c r="C217" i="8"/>
  <c r="C218" i="8"/>
  <c r="D209" i="8"/>
  <c r="D210" i="8"/>
  <c r="D211" i="8"/>
  <c r="D212" i="8"/>
  <c r="D213" i="8"/>
  <c r="D214" i="8"/>
  <c r="D215" i="8"/>
  <c r="D216" i="8"/>
  <c r="D217" i="8"/>
  <c r="D218" i="8"/>
  <c r="C206" i="8"/>
  <c r="C207" i="8"/>
  <c r="C208" i="8"/>
  <c r="D206" i="8"/>
  <c r="D207" i="8"/>
  <c r="D208" i="8"/>
  <c r="C204" i="8"/>
  <c r="C205" i="8"/>
  <c r="D204" i="8"/>
  <c r="D205" i="8"/>
  <c r="C202" i="8"/>
  <c r="C203" i="8"/>
  <c r="D202" i="8"/>
  <c r="D203" i="8"/>
  <c r="C201" i="8"/>
  <c r="D201" i="8"/>
  <c r="C200" i="8"/>
  <c r="D200" i="8"/>
  <c r="C199" i="8"/>
  <c r="D199" i="8"/>
  <c r="C197" i="8"/>
  <c r="C198" i="8"/>
  <c r="D197" i="8"/>
  <c r="D198" i="8"/>
  <c r="C189" i="8"/>
  <c r="C190" i="8"/>
  <c r="C191" i="8"/>
  <c r="C192" i="8"/>
  <c r="C193" i="8"/>
  <c r="C194" i="8"/>
  <c r="C195" i="8"/>
  <c r="C196" i="8"/>
  <c r="D189" i="8"/>
  <c r="D190" i="8"/>
  <c r="D191" i="8"/>
  <c r="D192" i="8"/>
  <c r="D193" i="8"/>
  <c r="D194" i="8"/>
  <c r="D195" i="8"/>
  <c r="D196" i="8"/>
  <c r="C188" i="8"/>
  <c r="D188" i="8"/>
  <c r="C187" i="8"/>
  <c r="D187" i="8"/>
  <c r="C181" i="8"/>
  <c r="C182" i="8"/>
  <c r="C183" i="8"/>
  <c r="C184" i="8"/>
  <c r="C185" i="8"/>
  <c r="C186" i="8"/>
  <c r="D181" i="8"/>
  <c r="D182" i="8"/>
  <c r="D183" i="8"/>
  <c r="D184" i="8"/>
  <c r="D185" i="8"/>
  <c r="D186" i="8"/>
  <c r="C180" i="8"/>
  <c r="D180" i="8"/>
  <c r="C177" i="8"/>
  <c r="C178" i="8"/>
  <c r="C179" i="8"/>
  <c r="D177" i="8"/>
  <c r="D178" i="8"/>
  <c r="D179" i="8"/>
  <c r="C175" i="8"/>
  <c r="C176" i="8"/>
  <c r="D175" i="8"/>
  <c r="D176" i="8"/>
  <c r="C174" i="8"/>
  <c r="D174" i="8"/>
  <c r="C171" i="8"/>
  <c r="C172" i="8"/>
  <c r="C173" i="8"/>
  <c r="D171" i="8"/>
  <c r="D172" i="8"/>
  <c r="D173" i="8"/>
  <c r="C170" i="8"/>
  <c r="D170" i="8"/>
  <c r="C169" i="8"/>
  <c r="D169" i="8"/>
  <c r="C164" i="8"/>
  <c r="C165" i="8"/>
  <c r="C166" i="8"/>
  <c r="C167" i="8"/>
  <c r="C168" i="8"/>
  <c r="D164" i="8"/>
  <c r="D165" i="8"/>
  <c r="D166" i="8"/>
  <c r="D167" i="8"/>
  <c r="D168" i="8"/>
  <c r="C163" i="8"/>
  <c r="D163" i="8"/>
  <c r="C161" i="8"/>
  <c r="C162" i="8"/>
  <c r="D161" i="8"/>
  <c r="D162" i="8"/>
  <c r="C158" i="8"/>
  <c r="C159" i="8"/>
  <c r="C160" i="8"/>
  <c r="D158" i="8"/>
  <c r="D159" i="8"/>
  <c r="D160" i="8"/>
  <c r="C138" i="8"/>
  <c r="C139" i="8"/>
  <c r="C140" i="8"/>
  <c r="C141" i="8"/>
  <c r="C142" i="8"/>
  <c r="C143" i="8"/>
  <c r="C144" i="8"/>
  <c r="C145" i="8"/>
  <c r="C146" i="8"/>
  <c r="C147" i="8"/>
  <c r="C148" i="8"/>
  <c r="C149" i="8"/>
  <c r="C150" i="8"/>
  <c r="C151" i="8"/>
  <c r="C152" i="8"/>
  <c r="C153" i="8"/>
  <c r="C154" i="8"/>
  <c r="C155" i="8"/>
  <c r="C156" i="8"/>
  <c r="C157" i="8"/>
  <c r="D138" i="8"/>
  <c r="D139" i="8"/>
  <c r="D140" i="8"/>
  <c r="D141" i="8"/>
  <c r="D142" i="8"/>
  <c r="D143" i="8"/>
  <c r="D144" i="8"/>
  <c r="D145" i="8"/>
  <c r="D146" i="8"/>
  <c r="D147" i="8"/>
  <c r="D148" i="8"/>
  <c r="D149" i="8"/>
  <c r="D150" i="8"/>
  <c r="D151" i="8"/>
  <c r="D152" i="8"/>
  <c r="D153" i="8"/>
  <c r="D154" i="8"/>
  <c r="D155" i="8"/>
  <c r="D156" i="8"/>
  <c r="D157" i="8"/>
  <c r="C137" i="8"/>
  <c r="D137" i="8"/>
  <c r="C136" i="8"/>
  <c r="D136" i="8"/>
  <c r="C135" i="8"/>
  <c r="D135" i="8"/>
  <c r="C134" i="8"/>
  <c r="D134" i="8"/>
  <c r="C133" i="8"/>
  <c r="D133" i="8"/>
  <c r="C131" i="8"/>
  <c r="C132" i="8"/>
  <c r="D131" i="8"/>
  <c r="D132" i="8"/>
  <c r="C130" i="8"/>
  <c r="D130" i="8"/>
  <c r="C129" i="8"/>
  <c r="D129" i="8"/>
  <c r="C128" i="8"/>
  <c r="D128" i="8"/>
  <c r="C124" i="8"/>
  <c r="C125" i="8"/>
  <c r="C126" i="8"/>
  <c r="C127" i="8"/>
  <c r="D124" i="8"/>
  <c r="D125" i="8"/>
  <c r="D126" i="8"/>
  <c r="D127" i="8"/>
  <c r="C123" i="8"/>
  <c r="D123" i="8"/>
  <c r="C122" i="8"/>
  <c r="D122" i="8"/>
  <c r="C121" i="8"/>
  <c r="D121" i="8"/>
  <c r="C120" i="8"/>
  <c r="D120" i="8"/>
  <c r="C119" i="8"/>
  <c r="D119" i="8"/>
  <c r="C118" i="8"/>
  <c r="D118" i="8"/>
  <c r="C117" i="8"/>
  <c r="D117" i="8"/>
  <c r="C116" i="8"/>
  <c r="D116" i="8"/>
  <c r="C115" i="8"/>
  <c r="D115" i="8"/>
  <c r="C114" i="8"/>
  <c r="D114" i="8"/>
  <c r="C113" i="8"/>
  <c r="D113" i="8"/>
  <c r="C112" i="8"/>
  <c r="D112" i="8"/>
  <c r="C111" i="8"/>
  <c r="D111" i="8"/>
  <c r="C110" i="8"/>
  <c r="D110" i="8"/>
  <c r="C109" i="8"/>
  <c r="D109" i="8"/>
  <c r="C108" i="8"/>
  <c r="D108" i="8"/>
  <c r="C107" i="8"/>
  <c r="D107" i="8"/>
  <c r="C106" i="8"/>
  <c r="D106" i="8"/>
  <c r="C105" i="8"/>
  <c r="D105" i="8"/>
  <c r="C104" i="8"/>
  <c r="D104" i="8"/>
  <c r="C103" i="8"/>
  <c r="D103" i="8"/>
  <c r="C102" i="8"/>
  <c r="D102" i="8"/>
  <c r="C101" i="8"/>
  <c r="D101" i="8"/>
  <c r="C100" i="8"/>
  <c r="D100" i="8"/>
  <c r="C99" i="8"/>
  <c r="D99" i="8"/>
  <c r="C98" i="8"/>
  <c r="D98" i="8"/>
  <c r="C97" i="8"/>
  <c r="D97" i="8"/>
  <c r="C96" i="8"/>
  <c r="D96" i="8"/>
  <c r="C95" i="8"/>
  <c r="D95" i="8"/>
  <c r="C94" i="8"/>
  <c r="D94" i="8"/>
  <c r="C93" i="8"/>
  <c r="D93" i="8"/>
  <c r="C92" i="8"/>
  <c r="D92" i="8"/>
  <c r="C91" i="8"/>
  <c r="D91" i="8"/>
  <c r="C90" i="8"/>
  <c r="D90" i="8"/>
  <c r="C89" i="8"/>
  <c r="D89" i="8"/>
  <c r="C88" i="8"/>
  <c r="D88" i="8"/>
  <c r="C87" i="8"/>
  <c r="D87" i="8"/>
  <c r="C86" i="8"/>
  <c r="D86" i="8"/>
  <c r="C85" i="8"/>
  <c r="D85" i="8"/>
  <c r="C84" i="8"/>
  <c r="D84" i="8"/>
  <c r="C83" i="8"/>
  <c r="D83" i="8"/>
  <c r="C82" i="8"/>
  <c r="D82" i="8"/>
  <c r="C81" i="8"/>
  <c r="D81" i="8"/>
  <c r="C80" i="8"/>
  <c r="D80" i="8"/>
  <c r="C79" i="8"/>
  <c r="D79" i="8"/>
  <c r="C78" i="8"/>
  <c r="D78" i="8"/>
  <c r="C77" i="8"/>
  <c r="D77" i="8"/>
  <c r="C76" i="8"/>
  <c r="D76" i="8"/>
  <c r="C75" i="8"/>
  <c r="D75" i="8"/>
  <c r="C74" i="8"/>
  <c r="D74" i="8"/>
  <c r="C73" i="8"/>
  <c r="D73" i="8"/>
  <c r="C72" i="8"/>
  <c r="D72" i="8"/>
  <c r="C71" i="8"/>
  <c r="D71" i="8"/>
  <c r="C70" i="8"/>
  <c r="D70" i="8"/>
  <c r="C69" i="8"/>
  <c r="D69" i="8"/>
  <c r="C68" i="8"/>
  <c r="D68" i="8"/>
  <c r="C67" i="8"/>
  <c r="D67" i="8"/>
  <c r="C66" i="8"/>
  <c r="D66" i="8"/>
  <c r="C65" i="8"/>
  <c r="D65" i="8"/>
  <c r="C64" i="8"/>
  <c r="D64" i="8"/>
  <c r="C63" i="8"/>
  <c r="D63" i="8"/>
  <c r="C62" i="8"/>
  <c r="D62" i="8"/>
  <c r="C61" i="8"/>
  <c r="D61" i="8"/>
  <c r="C60" i="8"/>
  <c r="D60" i="8"/>
  <c r="C59" i="8"/>
  <c r="D59" i="8"/>
  <c r="C58" i="8"/>
  <c r="D58" i="8"/>
  <c r="C57" i="8"/>
  <c r="D57" i="8"/>
  <c r="C56" i="8"/>
  <c r="D56" i="8"/>
  <c r="C55" i="8"/>
  <c r="D55" i="8"/>
  <c r="C54" i="8"/>
  <c r="D54" i="8"/>
  <c r="C53" i="8"/>
  <c r="D53" i="8"/>
  <c r="C52" i="8"/>
  <c r="D52" i="8"/>
  <c r="C51" i="8"/>
  <c r="D51" i="8"/>
  <c r="C50" i="8"/>
  <c r="D50" i="8"/>
  <c r="C49" i="8"/>
  <c r="D49" i="8"/>
  <c r="C48" i="8"/>
  <c r="D48" i="8"/>
  <c r="C47" i="8"/>
  <c r="D47" i="8"/>
  <c r="C46" i="8"/>
  <c r="D46" i="8"/>
  <c r="C45" i="8"/>
  <c r="D45" i="8"/>
  <c r="C44" i="8"/>
  <c r="D44" i="8"/>
  <c r="C43" i="8"/>
  <c r="D43" i="8"/>
  <c r="C42" i="8"/>
  <c r="D42" i="8"/>
  <c r="C41" i="8"/>
  <c r="D41" i="8"/>
  <c r="C40" i="8"/>
  <c r="D40" i="8"/>
  <c r="C39" i="8"/>
  <c r="D39" i="8"/>
  <c r="C38" i="8"/>
  <c r="D38" i="8"/>
  <c r="C37" i="8"/>
  <c r="D37" i="8"/>
  <c r="C36" i="8"/>
  <c r="D36" i="8"/>
  <c r="C35" i="8"/>
  <c r="D35" i="8"/>
  <c r="C34" i="8"/>
  <c r="D34" i="8"/>
  <c r="C33" i="8"/>
  <c r="D33" i="8"/>
  <c r="C32" i="8"/>
  <c r="D32" i="8"/>
  <c r="C31" i="8"/>
  <c r="D31" i="8"/>
  <c r="C30" i="8"/>
  <c r="D30" i="8"/>
  <c r="C29" i="8"/>
  <c r="D29" i="8"/>
  <c r="C28" i="8"/>
  <c r="D28" i="8"/>
  <c r="C27" i="8"/>
  <c r="D27" i="8"/>
  <c r="C26" i="8"/>
  <c r="D26" i="8"/>
  <c r="C25" i="8"/>
  <c r="D25" i="8"/>
  <c r="C24" i="8"/>
  <c r="D24" i="8"/>
  <c r="C23" i="8"/>
  <c r="D23" i="8"/>
  <c r="C22" i="8"/>
  <c r="D22" i="8"/>
  <c r="C21" i="8"/>
  <c r="D21" i="8"/>
  <c r="C20" i="8"/>
  <c r="D20" i="8"/>
  <c r="C19" i="8"/>
  <c r="D19" i="8"/>
  <c r="C18" i="8"/>
  <c r="D18" i="8"/>
  <c r="C17" i="8"/>
  <c r="D17" i="8"/>
  <c r="C16" i="8"/>
  <c r="D16" i="8"/>
  <c r="C15" i="8"/>
  <c r="D15" i="8"/>
  <c r="C14" i="8"/>
  <c r="D14" i="8"/>
  <c r="C13" i="8"/>
  <c r="D13" i="8"/>
  <c r="C12" i="8"/>
  <c r="D12" i="8"/>
  <c r="C11" i="8"/>
  <c r="D11" i="8"/>
  <c r="C10" i="8"/>
  <c r="D10" i="8"/>
  <c r="C9" i="8"/>
  <c r="D9" i="8"/>
  <c r="C8" i="8"/>
  <c r="D8" i="8"/>
  <c r="C7" i="8"/>
  <c r="D7" i="8"/>
  <c r="C6" i="8"/>
  <c r="D6" i="8"/>
  <c r="C5" i="8"/>
  <c r="D5" i="8"/>
  <c r="C4" i="8"/>
  <c r="D4" i="8"/>
  <c r="C3" i="8"/>
  <c r="D3" i="8"/>
  <c r="C2" i="8"/>
  <c r="D2" i="8"/>
  <c r="R31" i="3"/>
  <c r="V31" i="3" s="1"/>
  <c r="R32" i="3"/>
  <c r="V32" i="3" s="1"/>
  <c r="R33" i="3"/>
  <c r="V33" i="3" s="1"/>
  <c r="R34" i="3"/>
  <c r="V34" i="3" s="1"/>
  <c r="R35" i="3"/>
  <c r="V35" i="3" s="1"/>
  <c r="R36" i="3"/>
  <c r="V36" i="3" s="1"/>
  <c r="R37" i="3"/>
  <c r="V37" i="3" s="1"/>
  <c r="R38" i="3"/>
  <c r="V38" i="3" s="1"/>
  <c r="R39" i="3"/>
  <c r="V39" i="3" s="1"/>
  <c r="R40" i="3"/>
  <c r="V40" i="3" s="1"/>
  <c r="R41" i="3"/>
  <c r="V41" i="3" s="1"/>
  <c r="R42" i="3"/>
  <c r="V42" i="3" s="1"/>
  <c r="R43" i="3"/>
  <c r="R44" i="3"/>
  <c r="R45" i="3"/>
  <c r="V45" i="3" s="1"/>
  <c r="R46" i="3"/>
  <c r="V46" i="3" s="1"/>
  <c r="R47" i="3"/>
  <c r="V47" i="3" s="1"/>
  <c r="R48" i="3"/>
  <c r="V48" i="3" s="1"/>
  <c r="R49" i="3"/>
  <c r="V49" i="3" s="1"/>
  <c r="R50" i="3"/>
  <c r="V50" i="3" s="1"/>
  <c r="R51" i="3"/>
  <c r="V51" i="3" s="1"/>
  <c r="R52" i="3"/>
  <c r="V52" i="3" s="1"/>
  <c r="S31" i="3"/>
  <c r="S32" i="3"/>
  <c r="S33" i="3"/>
  <c r="S34" i="3"/>
  <c r="S35" i="3"/>
  <c r="S36" i="3"/>
  <c r="S37" i="3"/>
  <c r="S38" i="3"/>
  <c r="S39" i="3"/>
  <c r="S40" i="3"/>
  <c r="S41" i="3"/>
  <c r="S42" i="3"/>
  <c r="S43" i="3"/>
  <c r="S44" i="3"/>
  <c r="S45" i="3"/>
  <c r="S46" i="3"/>
  <c r="S47" i="3"/>
  <c r="S48" i="3"/>
  <c r="S49" i="3"/>
  <c r="S50" i="3"/>
  <c r="S51" i="3"/>
  <c r="S52" i="3"/>
  <c r="T31" i="3"/>
  <c r="T32" i="3"/>
  <c r="T33" i="3"/>
  <c r="T34" i="3"/>
  <c r="T35" i="3"/>
  <c r="T36" i="3"/>
  <c r="T37" i="3"/>
  <c r="T38" i="3"/>
  <c r="T39" i="3"/>
  <c r="T40" i="3"/>
  <c r="T41" i="3"/>
  <c r="T42" i="3"/>
  <c r="T43" i="3"/>
  <c r="T44" i="3"/>
  <c r="T45" i="3"/>
  <c r="T46" i="3"/>
  <c r="T47" i="3"/>
  <c r="T48" i="3"/>
  <c r="T49" i="3"/>
  <c r="T50" i="3"/>
  <c r="T51" i="3"/>
  <c r="T52" i="3"/>
  <c r="R3" i="3"/>
  <c r="V3" i="3" s="1"/>
  <c r="R4" i="3"/>
  <c r="V4" i="3" s="1"/>
  <c r="R5" i="3"/>
  <c r="V5" i="3" s="1"/>
  <c r="R6" i="3"/>
  <c r="V6" i="3" s="1"/>
  <c r="R7" i="3"/>
  <c r="V7" i="3" s="1"/>
  <c r="R8" i="3"/>
  <c r="V8" i="3" s="1"/>
  <c r="R9" i="3"/>
  <c r="V9" i="3" s="1"/>
  <c r="R10" i="3"/>
  <c r="V10" i="3" s="1"/>
  <c r="R11" i="3"/>
  <c r="V11" i="3" s="1"/>
  <c r="R12" i="3"/>
  <c r="V12" i="3" s="1"/>
  <c r="R13" i="3"/>
  <c r="R14" i="3"/>
  <c r="V14" i="3" s="1"/>
  <c r="R15" i="3"/>
  <c r="V15" i="3" s="1"/>
  <c r="R16" i="3"/>
  <c r="V16" i="3" s="1"/>
  <c r="R17" i="3"/>
  <c r="V17" i="3" s="1"/>
  <c r="R18" i="3"/>
  <c r="V18" i="3" s="1"/>
  <c r="R19" i="3"/>
  <c r="V19" i="3" s="1"/>
  <c r="R20" i="3"/>
  <c r="V20" i="3" s="1"/>
  <c r="R21" i="3"/>
  <c r="R22" i="3"/>
  <c r="V22" i="3" s="1"/>
  <c r="R23" i="3"/>
  <c r="V23" i="3" s="1"/>
  <c r="R24" i="3"/>
  <c r="V24" i="3" s="1"/>
  <c r="R25" i="3"/>
  <c r="V25" i="3" s="1"/>
  <c r="R26" i="3"/>
  <c r="V26" i="3" s="1"/>
  <c r="R27" i="3"/>
  <c r="V27" i="3" s="1"/>
  <c r="R28" i="3"/>
  <c r="V28" i="3" s="1"/>
  <c r="R29" i="3"/>
  <c r="V29" i="3" s="1"/>
  <c r="R30" i="3"/>
  <c r="V30" i="3" s="1"/>
  <c r="S3" i="3"/>
  <c r="S4" i="3"/>
  <c r="S5" i="3"/>
  <c r="S6" i="3"/>
  <c r="S7" i="3"/>
  <c r="S8" i="3"/>
  <c r="S9" i="3"/>
  <c r="S10" i="3"/>
  <c r="S11" i="3"/>
  <c r="S12" i="3"/>
  <c r="S13" i="3"/>
  <c r="S14" i="3"/>
  <c r="S15" i="3"/>
  <c r="S16" i="3"/>
  <c r="S17" i="3"/>
  <c r="S18" i="3"/>
  <c r="S19" i="3"/>
  <c r="S20" i="3"/>
  <c r="S21" i="3"/>
  <c r="S22" i="3"/>
  <c r="S23" i="3"/>
  <c r="S24" i="3"/>
  <c r="S25" i="3"/>
  <c r="S26" i="3"/>
  <c r="S27" i="3"/>
  <c r="S28" i="3"/>
  <c r="S29" i="3"/>
  <c r="S30" i="3"/>
  <c r="T3" i="3"/>
  <c r="T4" i="3"/>
  <c r="T5" i="3"/>
  <c r="T6" i="3"/>
  <c r="T7" i="3"/>
  <c r="T8" i="3"/>
  <c r="T9" i="3"/>
  <c r="T10" i="3"/>
  <c r="T11" i="3"/>
  <c r="T12" i="3"/>
  <c r="T13" i="3"/>
  <c r="T14" i="3"/>
  <c r="T15" i="3"/>
  <c r="T16" i="3"/>
  <c r="T17" i="3"/>
  <c r="T18" i="3"/>
  <c r="T19" i="3"/>
  <c r="T20" i="3"/>
  <c r="T21" i="3"/>
  <c r="T22" i="3"/>
  <c r="T23" i="3"/>
  <c r="T24" i="3"/>
  <c r="T25" i="3"/>
  <c r="T26" i="3"/>
  <c r="T27" i="3"/>
  <c r="T28" i="3"/>
  <c r="T29" i="3"/>
  <c r="T30" i="3"/>
  <c r="L3" i="3"/>
  <c r="L8" i="3"/>
  <c r="L7" i="3"/>
  <c r="L48" i="3"/>
  <c r="L51" i="3"/>
  <c r="L49" i="3"/>
  <c r="L52" i="3"/>
  <c r="L50" i="3"/>
  <c r="L43" i="3"/>
  <c r="L44" i="3"/>
  <c r="L47" i="3"/>
  <c r="L45" i="3"/>
  <c r="L46" i="3"/>
  <c r="L37" i="3"/>
  <c r="L39" i="3"/>
  <c r="L41" i="3"/>
  <c r="L42" i="3"/>
  <c r="L40" i="3"/>
  <c r="L38" i="3"/>
  <c r="L33" i="3"/>
  <c r="L34" i="3"/>
  <c r="L36" i="3"/>
  <c r="L35" i="3"/>
  <c r="L30" i="3"/>
  <c r="L29" i="3"/>
  <c r="L32" i="3"/>
  <c r="L31" i="3"/>
  <c r="L28" i="3"/>
  <c r="L19" i="3"/>
  <c r="L25" i="3"/>
  <c r="L24" i="3"/>
  <c r="L23" i="3"/>
  <c r="L22" i="3"/>
  <c r="L17" i="3"/>
  <c r="L18" i="3"/>
  <c r="L16" i="3"/>
  <c r="L15" i="3"/>
  <c r="L14" i="3"/>
  <c r="L13" i="3"/>
  <c r="L11" i="3"/>
  <c r="L10" i="3"/>
  <c r="L27" i="3"/>
  <c r="L6" i="3"/>
  <c r="L5" i="3"/>
  <c r="L21" i="3"/>
  <c r="L20" i="3"/>
  <c r="L4" i="3"/>
  <c r="L12" i="3"/>
  <c r="L26" i="3"/>
  <c r="L9" i="3"/>
  <c r="M3" i="3"/>
  <c r="M8" i="3"/>
  <c r="M7" i="3"/>
  <c r="M48" i="3"/>
  <c r="M51" i="3"/>
  <c r="M49" i="3"/>
  <c r="M52" i="3"/>
  <c r="M50" i="3"/>
  <c r="M43" i="3"/>
  <c r="M44" i="3"/>
  <c r="M47" i="3"/>
  <c r="M45" i="3"/>
  <c r="M46" i="3"/>
  <c r="M37" i="3"/>
  <c r="M39" i="3"/>
  <c r="M41" i="3"/>
  <c r="M42" i="3"/>
  <c r="M40" i="3"/>
  <c r="M38" i="3"/>
  <c r="M33" i="3"/>
  <c r="M34" i="3"/>
  <c r="M36" i="3"/>
  <c r="M35" i="3"/>
  <c r="M30" i="3"/>
  <c r="M29" i="3"/>
  <c r="M32" i="3"/>
  <c r="M31" i="3"/>
  <c r="M28" i="3"/>
  <c r="M19" i="3"/>
  <c r="M25" i="3"/>
  <c r="M24" i="3"/>
  <c r="M23" i="3"/>
  <c r="M22" i="3"/>
  <c r="M17" i="3"/>
  <c r="M18" i="3"/>
  <c r="M16" i="3"/>
  <c r="M15" i="3"/>
  <c r="M14" i="3"/>
  <c r="M13" i="3"/>
  <c r="M11" i="3"/>
  <c r="M10" i="3"/>
  <c r="M27" i="3"/>
  <c r="M6" i="3"/>
  <c r="M5" i="3"/>
  <c r="M21" i="3"/>
  <c r="M20" i="3"/>
  <c r="M4" i="3"/>
  <c r="M12" i="3"/>
  <c r="M26" i="3"/>
  <c r="M9" i="3"/>
  <c r="N3" i="3"/>
  <c r="N8" i="3"/>
  <c r="N7" i="3"/>
  <c r="N48" i="3"/>
  <c r="N51" i="3"/>
  <c r="N49" i="3"/>
  <c r="N52" i="3"/>
  <c r="N50" i="3"/>
  <c r="N43" i="3"/>
  <c r="N44" i="3"/>
  <c r="N47" i="3"/>
  <c r="N45" i="3"/>
  <c r="N46" i="3"/>
  <c r="N37" i="3"/>
  <c r="N39" i="3"/>
  <c r="N41" i="3"/>
  <c r="N42" i="3"/>
  <c r="N40" i="3"/>
  <c r="N38" i="3"/>
  <c r="N33" i="3"/>
  <c r="N34" i="3"/>
  <c r="N36" i="3"/>
  <c r="N35" i="3"/>
  <c r="N30" i="3"/>
  <c r="N29" i="3"/>
  <c r="N32" i="3"/>
  <c r="N31" i="3"/>
  <c r="N28" i="3"/>
  <c r="N19" i="3"/>
  <c r="N25" i="3"/>
  <c r="N24" i="3"/>
  <c r="N23" i="3"/>
  <c r="N22" i="3"/>
  <c r="N17" i="3"/>
  <c r="N18" i="3"/>
  <c r="N16" i="3"/>
  <c r="N15" i="3"/>
  <c r="N14" i="3"/>
  <c r="N13" i="3"/>
  <c r="N11" i="3"/>
  <c r="N10" i="3"/>
  <c r="N27" i="3"/>
  <c r="N6" i="3"/>
  <c r="N5" i="3"/>
  <c r="N21" i="3"/>
  <c r="N20" i="3"/>
  <c r="N4" i="3"/>
  <c r="N12" i="3"/>
  <c r="N26" i="3"/>
  <c r="N9" i="3"/>
  <c r="G5" i="3"/>
  <c r="G6" i="3"/>
  <c r="G30" i="3"/>
  <c r="G18" i="3"/>
  <c r="G27" i="3"/>
  <c r="G12" i="3"/>
  <c r="G28" i="3"/>
  <c r="G4" i="3"/>
  <c r="G19" i="3"/>
  <c r="G29" i="3"/>
  <c r="G17" i="3"/>
  <c r="G24" i="3"/>
  <c r="G26" i="3"/>
  <c r="G23" i="3"/>
  <c r="G22" i="3"/>
  <c r="G15" i="3"/>
  <c r="G9" i="3"/>
  <c r="G21" i="3"/>
  <c r="G10" i="3"/>
  <c r="G20" i="3"/>
  <c r="G11" i="3"/>
  <c r="G16" i="3"/>
  <c r="G8" i="3"/>
  <c r="G7" i="3"/>
  <c r="G3" i="3"/>
  <c r="G13" i="3"/>
  <c r="G14" i="3"/>
  <c r="G25" i="3"/>
  <c r="H5" i="3"/>
  <c r="H6" i="3"/>
  <c r="H30" i="3"/>
  <c r="H18" i="3"/>
  <c r="H27" i="3"/>
  <c r="H12" i="3"/>
  <c r="H28" i="3"/>
  <c r="H4" i="3"/>
  <c r="H19" i="3"/>
  <c r="H29" i="3"/>
  <c r="H17" i="3"/>
  <c r="H24" i="3"/>
  <c r="H26" i="3"/>
  <c r="H23" i="3"/>
  <c r="H22" i="3"/>
  <c r="H15" i="3"/>
  <c r="H9" i="3"/>
  <c r="H21" i="3"/>
  <c r="H10" i="3"/>
  <c r="H20" i="3"/>
  <c r="H11" i="3"/>
  <c r="H16" i="3"/>
  <c r="H8" i="3"/>
  <c r="H7" i="3"/>
  <c r="H3" i="3"/>
  <c r="H13" i="3"/>
  <c r="H14" i="3"/>
  <c r="H25" i="3"/>
  <c r="I5" i="3"/>
  <c r="I6" i="3"/>
  <c r="I30" i="3"/>
  <c r="I18" i="3"/>
  <c r="I27" i="3"/>
  <c r="I12" i="3"/>
  <c r="I28" i="3"/>
  <c r="I4" i="3"/>
  <c r="I19" i="3"/>
  <c r="I29" i="3"/>
  <c r="I17" i="3"/>
  <c r="I24" i="3"/>
  <c r="I26" i="3"/>
  <c r="I23" i="3"/>
  <c r="I22" i="3"/>
  <c r="I15" i="3"/>
  <c r="I9" i="3"/>
  <c r="I21" i="3"/>
  <c r="I10" i="3"/>
  <c r="I20" i="3"/>
  <c r="I11" i="3"/>
  <c r="I16" i="3"/>
  <c r="I8" i="3"/>
  <c r="I7" i="3"/>
  <c r="I3" i="3"/>
  <c r="I13" i="3"/>
  <c r="I14" i="3"/>
  <c r="I25" i="3"/>
  <c r="I258" i="2"/>
  <c r="M239" i="13" s="1"/>
  <c r="O258" i="2"/>
  <c r="P258" i="2"/>
  <c r="Q258" i="2"/>
  <c r="S258" i="2"/>
  <c r="T258" i="2"/>
  <c r="U258" i="2"/>
  <c r="I257" i="2"/>
  <c r="M277" i="13" s="1"/>
  <c r="O257" i="2"/>
  <c r="P257" i="2"/>
  <c r="Q257" i="2"/>
  <c r="S257" i="2"/>
  <c r="T257" i="2"/>
  <c r="U257" i="2"/>
  <c r="I256" i="2"/>
  <c r="M76" i="13" s="1"/>
  <c r="O256" i="2"/>
  <c r="P256" i="2"/>
  <c r="Q256" i="2"/>
  <c r="S256" i="2"/>
  <c r="T256" i="2"/>
  <c r="U256" i="2"/>
  <c r="I255" i="2"/>
  <c r="M280" i="13" s="1"/>
  <c r="O255" i="2"/>
  <c r="J278" i="13" s="1"/>
  <c r="P255" i="2"/>
  <c r="K278" i="13" s="1"/>
  <c r="Q255" i="2"/>
  <c r="S255" i="2"/>
  <c r="T255" i="2"/>
  <c r="U255" i="2"/>
  <c r="I254" i="2"/>
  <c r="M80" i="13" s="1"/>
  <c r="O254" i="2"/>
  <c r="P254" i="2"/>
  <c r="Q254" i="2"/>
  <c r="S254" i="2"/>
  <c r="T254" i="2"/>
  <c r="U254" i="2"/>
  <c r="I253" i="2"/>
  <c r="M233" i="13" s="1"/>
  <c r="O253" i="2"/>
  <c r="P253" i="2"/>
  <c r="Q253" i="2"/>
  <c r="S253" i="2"/>
  <c r="T253" i="2"/>
  <c r="U253" i="2"/>
  <c r="I252" i="2"/>
  <c r="M160" i="13" s="1"/>
  <c r="O252" i="2"/>
  <c r="P252" i="2"/>
  <c r="Q252" i="2"/>
  <c r="S252" i="2"/>
  <c r="T252" i="2"/>
  <c r="U252" i="2"/>
  <c r="I251" i="2"/>
  <c r="O251" i="2"/>
  <c r="P251" i="2"/>
  <c r="Q251" i="2"/>
  <c r="S251" i="2"/>
  <c r="T251" i="2"/>
  <c r="U251" i="2"/>
  <c r="I250" i="2"/>
  <c r="M158" i="13" s="1"/>
  <c r="O250" i="2"/>
  <c r="P250" i="2"/>
  <c r="Q250" i="2"/>
  <c r="S250" i="2"/>
  <c r="T250" i="2"/>
  <c r="U250" i="2"/>
  <c r="I249" i="2"/>
  <c r="M32" i="13" s="1"/>
  <c r="O249" i="2"/>
  <c r="P249" i="2"/>
  <c r="Q249" i="2"/>
  <c r="S249" i="2"/>
  <c r="T249" i="2"/>
  <c r="U249" i="2"/>
  <c r="I248" i="2"/>
  <c r="M33" i="13" s="1"/>
  <c r="O248" i="2"/>
  <c r="P248" i="2"/>
  <c r="Q248" i="2"/>
  <c r="S248" i="2"/>
  <c r="T248" i="2"/>
  <c r="U248" i="2"/>
  <c r="I247" i="2"/>
  <c r="M39" i="13" s="1"/>
  <c r="O247" i="2"/>
  <c r="P247" i="2"/>
  <c r="Q247" i="2"/>
  <c r="S247" i="2"/>
  <c r="T247" i="2"/>
  <c r="U247" i="2"/>
  <c r="I246" i="2"/>
  <c r="M48" i="13" s="1"/>
  <c r="O246" i="2"/>
  <c r="P246" i="2"/>
  <c r="Q246" i="2"/>
  <c r="S246" i="2"/>
  <c r="T246" i="2"/>
  <c r="U246" i="2"/>
  <c r="I245" i="2"/>
  <c r="M46" i="13" s="1"/>
  <c r="O245" i="2"/>
  <c r="P245" i="2"/>
  <c r="Q245" i="2"/>
  <c r="S245" i="2"/>
  <c r="T245" i="2"/>
  <c r="U245" i="2"/>
  <c r="I244" i="2"/>
  <c r="M52" i="13" s="1"/>
  <c r="O244" i="2"/>
  <c r="P244" i="2"/>
  <c r="Q244" i="2"/>
  <c r="S244" i="2"/>
  <c r="T244" i="2"/>
  <c r="U244" i="2"/>
  <c r="I243" i="2"/>
  <c r="M49" i="13" s="1"/>
  <c r="O243" i="2"/>
  <c r="P243" i="2"/>
  <c r="Q243" i="2"/>
  <c r="S243" i="2"/>
  <c r="T243" i="2"/>
  <c r="U243" i="2"/>
  <c r="I242" i="2"/>
  <c r="M50" i="13" s="1"/>
  <c r="O242" i="2"/>
  <c r="P242" i="2"/>
  <c r="Q242" i="2"/>
  <c r="S242" i="2"/>
  <c r="T242" i="2"/>
  <c r="U242" i="2"/>
  <c r="I241" i="2"/>
  <c r="M47" i="13" s="1"/>
  <c r="O241" i="2"/>
  <c r="P241" i="2"/>
  <c r="Q241" i="2"/>
  <c r="S241" i="2"/>
  <c r="J45" i="13" s="1"/>
  <c r="T241" i="2"/>
  <c r="K45" i="13" s="1"/>
  <c r="U241" i="2"/>
  <c r="I240" i="2"/>
  <c r="M44" i="13" s="1"/>
  <c r="O240" i="2"/>
  <c r="P240" i="2"/>
  <c r="Q240" i="2"/>
  <c r="S240" i="2"/>
  <c r="T240" i="2"/>
  <c r="U240" i="2"/>
  <c r="I239" i="2"/>
  <c r="M43" i="13" s="1"/>
  <c r="O239" i="2"/>
  <c r="P239" i="2"/>
  <c r="Q239" i="2"/>
  <c r="S239" i="2"/>
  <c r="T239" i="2"/>
  <c r="U239" i="2"/>
  <c r="I238" i="2"/>
  <c r="M169" i="13" s="1"/>
  <c r="O238" i="2"/>
  <c r="P238" i="2"/>
  <c r="Q238" i="2"/>
  <c r="S238" i="2"/>
  <c r="T238" i="2"/>
  <c r="U238" i="2"/>
  <c r="I237" i="2"/>
  <c r="M168" i="13" s="1"/>
  <c r="O237" i="2"/>
  <c r="P237" i="2"/>
  <c r="Q237" i="2"/>
  <c r="S237" i="2"/>
  <c r="J167" i="13" s="1"/>
  <c r="T237" i="2"/>
  <c r="K167" i="13" s="1"/>
  <c r="U237" i="2"/>
  <c r="I236" i="2"/>
  <c r="M65" i="13" s="1"/>
  <c r="O236" i="2"/>
  <c r="P236" i="2"/>
  <c r="Q236" i="2"/>
  <c r="S236" i="2"/>
  <c r="J64" i="13" s="1"/>
  <c r="T236" i="2"/>
  <c r="K64" i="13" s="1"/>
  <c r="U236" i="2"/>
  <c r="I235" i="2"/>
  <c r="M119" i="13" s="1"/>
  <c r="O235" i="2"/>
  <c r="J117" i="13" s="1"/>
  <c r="P235" i="2"/>
  <c r="K117" i="13" s="1"/>
  <c r="Q235" i="2"/>
  <c r="S235" i="2"/>
  <c r="T235" i="2"/>
  <c r="U235" i="2"/>
  <c r="I234" i="2"/>
  <c r="M67" i="13" s="1"/>
  <c r="O234" i="2"/>
  <c r="P234" i="2"/>
  <c r="Q234" i="2"/>
  <c r="S234" i="2"/>
  <c r="T234" i="2"/>
  <c r="U234" i="2"/>
  <c r="I233" i="2"/>
  <c r="M8" i="13" s="1"/>
  <c r="O233" i="2"/>
  <c r="P233" i="2"/>
  <c r="Q233" i="2"/>
  <c r="S233" i="2"/>
  <c r="T233" i="2"/>
  <c r="U233" i="2"/>
  <c r="I232" i="2"/>
  <c r="M7" i="13" s="1"/>
  <c r="O232" i="2"/>
  <c r="P232" i="2"/>
  <c r="Q232" i="2"/>
  <c r="S232" i="2"/>
  <c r="T232" i="2"/>
  <c r="U232" i="2"/>
  <c r="I231" i="2"/>
  <c r="M68" i="13" s="1"/>
  <c r="O231" i="2"/>
  <c r="P231" i="2"/>
  <c r="Q231" i="2"/>
  <c r="S231" i="2"/>
  <c r="T231" i="2"/>
  <c r="U231" i="2"/>
  <c r="I230" i="2"/>
  <c r="O230" i="2"/>
  <c r="P230" i="2"/>
  <c r="Q230" i="2"/>
  <c r="S230" i="2"/>
  <c r="T230" i="2"/>
  <c r="U230" i="2"/>
  <c r="I229" i="2"/>
  <c r="M5" i="13" s="1"/>
  <c r="O229" i="2"/>
  <c r="P229" i="2"/>
  <c r="Q229" i="2"/>
  <c r="S229" i="2"/>
  <c r="J3" i="13" s="1"/>
  <c r="T229" i="2"/>
  <c r="K3" i="13" s="1"/>
  <c r="U229" i="2"/>
  <c r="I228" i="2"/>
  <c r="M58" i="13" s="1"/>
  <c r="O228" i="2"/>
  <c r="P228" i="2"/>
  <c r="Q228" i="2"/>
  <c r="S228" i="2"/>
  <c r="T228" i="2"/>
  <c r="U228" i="2"/>
  <c r="I227" i="2"/>
  <c r="M57" i="13" s="1"/>
  <c r="O227" i="2"/>
  <c r="P227" i="2"/>
  <c r="Q227" i="2"/>
  <c r="S227" i="2"/>
  <c r="T227" i="2"/>
  <c r="U227" i="2"/>
  <c r="I226" i="2"/>
  <c r="M116" i="13" s="1"/>
  <c r="O226" i="2"/>
  <c r="J114" i="13" s="1"/>
  <c r="P226" i="2"/>
  <c r="K114" i="13" s="1"/>
  <c r="Q226" i="2"/>
  <c r="S226" i="2"/>
  <c r="T226" i="2"/>
  <c r="U226" i="2"/>
  <c r="I225" i="2"/>
  <c r="M100" i="13" s="1"/>
  <c r="O225" i="2"/>
  <c r="P225" i="2"/>
  <c r="Q225" i="2"/>
  <c r="S225" i="2"/>
  <c r="J99" i="13" s="1"/>
  <c r="T225" i="2"/>
  <c r="K99" i="13" s="1"/>
  <c r="U225" i="2"/>
  <c r="I224" i="2"/>
  <c r="M103" i="13" s="1"/>
  <c r="O224" i="2"/>
  <c r="P224" i="2"/>
  <c r="Q224" i="2"/>
  <c r="S224" i="2"/>
  <c r="T224" i="2"/>
  <c r="U224" i="2"/>
  <c r="I223" i="2"/>
  <c r="M102" i="13" s="1"/>
  <c r="O223" i="2"/>
  <c r="P223" i="2"/>
  <c r="Q223" i="2"/>
  <c r="S223" i="2"/>
  <c r="T223" i="2"/>
  <c r="U223" i="2"/>
  <c r="I222" i="2"/>
  <c r="M104" i="13" s="1"/>
  <c r="O222" i="2"/>
  <c r="P222" i="2"/>
  <c r="Q222" i="2"/>
  <c r="S222" i="2"/>
  <c r="J101" i="13" s="1"/>
  <c r="T222" i="2"/>
  <c r="K101" i="13" s="1"/>
  <c r="U222" i="2"/>
  <c r="I221" i="2"/>
  <c r="M122" i="13" s="1"/>
  <c r="O221" i="2"/>
  <c r="P221" i="2"/>
  <c r="Q221" i="2"/>
  <c r="S221" i="2"/>
  <c r="T221" i="2"/>
  <c r="U221" i="2"/>
  <c r="I220" i="2"/>
  <c r="M11" i="13" s="1"/>
  <c r="O220" i="2"/>
  <c r="P220" i="2"/>
  <c r="Q220" i="2"/>
  <c r="S220" i="2"/>
  <c r="T220" i="2"/>
  <c r="U220" i="2"/>
  <c r="I219" i="2"/>
  <c r="M123" i="13" s="1"/>
  <c r="O219" i="2"/>
  <c r="P219" i="2"/>
  <c r="Q219" i="2"/>
  <c r="S219" i="2"/>
  <c r="T219" i="2"/>
  <c r="U219" i="2"/>
  <c r="I218" i="2"/>
  <c r="M124" i="13" s="1"/>
  <c r="O218" i="2"/>
  <c r="P218" i="2"/>
  <c r="Q218" i="2"/>
  <c r="S218" i="2"/>
  <c r="T218" i="2"/>
  <c r="U218" i="2"/>
  <c r="I217" i="2"/>
  <c r="M147" i="13" s="1"/>
  <c r="O217" i="2"/>
  <c r="P217" i="2"/>
  <c r="Q217" i="2"/>
  <c r="S217" i="2"/>
  <c r="T217" i="2"/>
  <c r="U217" i="2"/>
  <c r="I216" i="2"/>
  <c r="M9" i="13" s="1"/>
  <c r="O216" i="2"/>
  <c r="P216" i="2"/>
  <c r="Q216" i="2"/>
  <c r="S216" i="2"/>
  <c r="J6" i="13" s="1"/>
  <c r="T216" i="2"/>
  <c r="K6" i="13" s="1"/>
  <c r="U216" i="2"/>
  <c r="I215" i="2"/>
  <c r="M18" i="13" s="1"/>
  <c r="O215" i="2"/>
  <c r="P215" i="2"/>
  <c r="Q215" i="2"/>
  <c r="S215" i="2"/>
  <c r="T215" i="2"/>
  <c r="U215" i="2"/>
  <c r="I214" i="2"/>
  <c r="O214" i="2"/>
  <c r="P214" i="2"/>
  <c r="Q214" i="2"/>
  <c r="S214" i="2"/>
  <c r="T214" i="2"/>
  <c r="U214" i="2"/>
  <c r="I213" i="2"/>
  <c r="M12" i="13" s="1"/>
  <c r="O213" i="2"/>
  <c r="J2" i="13" s="1"/>
  <c r="P213" i="2"/>
  <c r="K2" i="13" s="1"/>
  <c r="Q213" i="2"/>
  <c r="S213" i="2"/>
  <c r="J10" i="13" s="1"/>
  <c r="T213" i="2"/>
  <c r="K10" i="13" s="1"/>
  <c r="U213" i="2"/>
  <c r="I212" i="2"/>
  <c r="M125" i="13" s="1"/>
  <c r="O212" i="2"/>
  <c r="P212" i="2"/>
  <c r="Q212" i="2"/>
  <c r="S212" i="2"/>
  <c r="T212" i="2"/>
  <c r="U212" i="2"/>
  <c r="I211" i="2"/>
  <c r="M29" i="13" s="1"/>
  <c r="O211" i="2"/>
  <c r="P211" i="2"/>
  <c r="Q211" i="2"/>
  <c r="S211" i="2"/>
  <c r="T211" i="2"/>
  <c r="U211" i="2"/>
  <c r="I210" i="2"/>
  <c r="M15" i="13" s="1"/>
  <c r="O210" i="2"/>
  <c r="P210" i="2"/>
  <c r="Q210" i="2"/>
  <c r="S210" i="2"/>
  <c r="T210" i="2"/>
  <c r="U210" i="2"/>
  <c r="I209" i="2"/>
  <c r="M56" i="13" s="1"/>
  <c r="O209" i="2"/>
  <c r="P209" i="2"/>
  <c r="Q209" i="2"/>
  <c r="S209" i="2"/>
  <c r="T209" i="2"/>
  <c r="U209" i="2"/>
  <c r="I208" i="2"/>
  <c r="M55" i="13" s="1"/>
  <c r="O208" i="2"/>
  <c r="P208" i="2"/>
  <c r="Q208" i="2"/>
  <c r="S208" i="2"/>
  <c r="T208" i="2"/>
  <c r="U208" i="2"/>
  <c r="I207" i="2"/>
  <c r="M166" i="13" s="1"/>
  <c r="O207" i="2"/>
  <c r="P207" i="2"/>
  <c r="Q207" i="2"/>
  <c r="S207" i="2"/>
  <c r="T207" i="2"/>
  <c r="U207" i="2"/>
  <c r="I206" i="2"/>
  <c r="O206" i="2"/>
  <c r="J60" i="13" s="1"/>
  <c r="P206" i="2"/>
  <c r="K60" i="13" s="1"/>
  <c r="Q206" i="2"/>
  <c r="S206" i="2"/>
  <c r="T206" i="2"/>
  <c r="U206" i="2"/>
  <c r="I205" i="2"/>
  <c r="M171" i="13" s="1"/>
  <c r="O205" i="2"/>
  <c r="P205" i="2"/>
  <c r="Q205" i="2"/>
  <c r="S205" i="2"/>
  <c r="J170" i="13" s="1"/>
  <c r="T205" i="2"/>
  <c r="K170" i="13" s="1"/>
  <c r="U205" i="2"/>
  <c r="I204" i="2"/>
  <c r="M53" i="13" s="1"/>
  <c r="O204" i="2"/>
  <c r="P204" i="2"/>
  <c r="Q204" i="2"/>
  <c r="S204" i="2"/>
  <c r="J51" i="13" s="1"/>
  <c r="T204" i="2"/>
  <c r="K51" i="13" s="1"/>
  <c r="U204" i="2"/>
  <c r="I203" i="2"/>
  <c r="M59" i="13" s="1"/>
  <c r="O203" i="2"/>
  <c r="P203" i="2"/>
  <c r="Q203" i="2"/>
  <c r="S203" i="2"/>
  <c r="J54" i="13" s="1"/>
  <c r="T203" i="2"/>
  <c r="K54" i="13" s="1"/>
  <c r="U203" i="2"/>
  <c r="I202" i="2"/>
  <c r="M79" i="13" s="1"/>
  <c r="O202" i="2"/>
  <c r="P202" i="2"/>
  <c r="Q202" i="2"/>
  <c r="S202" i="2"/>
  <c r="T202" i="2"/>
  <c r="U202" i="2"/>
  <c r="I201" i="2"/>
  <c r="M129" i="13" s="1"/>
  <c r="O201" i="2"/>
  <c r="P201" i="2"/>
  <c r="Q201" i="2"/>
  <c r="S201" i="2"/>
  <c r="T201" i="2"/>
  <c r="U201" i="2"/>
  <c r="I200" i="2"/>
  <c r="M71" i="13" s="1"/>
  <c r="O200" i="2"/>
  <c r="P200" i="2"/>
  <c r="Q200" i="2"/>
  <c r="S200" i="2"/>
  <c r="T200" i="2"/>
  <c r="U200" i="2"/>
  <c r="I199" i="2"/>
  <c r="M69" i="13" s="1"/>
  <c r="O199" i="2"/>
  <c r="P199" i="2"/>
  <c r="Q199" i="2"/>
  <c r="S199" i="2"/>
  <c r="J66" i="13" s="1"/>
  <c r="T199" i="2"/>
  <c r="K66" i="13" s="1"/>
  <c r="U199" i="2"/>
  <c r="I198" i="2"/>
  <c r="M72" i="13" s="1"/>
  <c r="O198" i="2"/>
  <c r="P198" i="2"/>
  <c r="Q198" i="2"/>
  <c r="S198" i="2"/>
  <c r="T198" i="2"/>
  <c r="U198" i="2"/>
  <c r="I197" i="2"/>
  <c r="M73" i="13" s="1"/>
  <c r="O197" i="2"/>
  <c r="P197" i="2"/>
  <c r="Q197" i="2"/>
  <c r="S197" i="2"/>
  <c r="T197" i="2"/>
  <c r="U197" i="2"/>
  <c r="I196" i="2"/>
  <c r="M74" i="13" s="1"/>
  <c r="O196" i="2"/>
  <c r="P196" i="2"/>
  <c r="Q196" i="2"/>
  <c r="S196" i="2"/>
  <c r="J70" i="13" s="1"/>
  <c r="T196" i="2"/>
  <c r="K70" i="13" s="1"/>
  <c r="U196" i="2"/>
  <c r="I195" i="2"/>
  <c r="M77" i="13" s="1"/>
  <c r="O195" i="2"/>
  <c r="P195" i="2"/>
  <c r="Q195" i="2"/>
  <c r="S195" i="2"/>
  <c r="T195" i="2"/>
  <c r="U195" i="2"/>
  <c r="I194" i="2"/>
  <c r="M78" i="13" s="1"/>
  <c r="O194" i="2"/>
  <c r="P194" i="2"/>
  <c r="Q194" i="2"/>
  <c r="S194" i="2"/>
  <c r="T194" i="2"/>
  <c r="U194" i="2"/>
  <c r="I193" i="2"/>
  <c r="M84" i="13" s="1"/>
  <c r="O193" i="2"/>
  <c r="P193" i="2"/>
  <c r="Q193" i="2"/>
  <c r="S193" i="2"/>
  <c r="T193" i="2"/>
  <c r="U193" i="2"/>
  <c r="I192" i="2"/>
  <c r="M81" i="13" s="1"/>
  <c r="O192" i="2"/>
  <c r="J63" i="13" s="1"/>
  <c r="P192" i="2"/>
  <c r="K63" i="13" s="1"/>
  <c r="Q192" i="2"/>
  <c r="S192" i="2"/>
  <c r="J75" i="13" s="1"/>
  <c r="T192" i="2"/>
  <c r="K75" i="13" s="1"/>
  <c r="U192" i="2"/>
  <c r="I191" i="2"/>
  <c r="M34" i="13" s="1"/>
  <c r="O191" i="2"/>
  <c r="P191" i="2"/>
  <c r="Q191" i="2"/>
  <c r="S191" i="2"/>
  <c r="T191" i="2"/>
  <c r="U191" i="2"/>
  <c r="I190" i="2"/>
  <c r="M130" i="13" s="1"/>
  <c r="O190" i="2"/>
  <c r="J127" i="13" s="1"/>
  <c r="P190" i="2"/>
  <c r="K127" i="13" s="1"/>
  <c r="Q190" i="2"/>
  <c r="S190" i="2"/>
  <c r="T190" i="2"/>
  <c r="U190" i="2"/>
  <c r="I189" i="2"/>
  <c r="M85" i="13" s="1"/>
  <c r="O189" i="2"/>
  <c r="P189" i="2"/>
  <c r="Q189" i="2"/>
  <c r="S189" i="2"/>
  <c r="J83" i="13" s="1"/>
  <c r="T189" i="2"/>
  <c r="K83" i="13" s="1"/>
  <c r="U189" i="2"/>
  <c r="I188" i="2"/>
  <c r="M89" i="13" s="1"/>
  <c r="O188" i="2"/>
  <c r="P188" i="2"/>
  <c r="Q188" i="2"/>
  <c r="S188" i="2"/>
  <c r="T188" i="2"/>
  <c r="U188" i="2"/>
  <c r="I187" i="2"/>
  <c r="M41" i="13" s="1"/>
  <c r="O187" i="2"/>
  <c r="P187" i="2"/>
  <c r="Q187" i="2"/>
  <c r="S187" i="2"/>
  <c r="T187" i="2"/>
  <c r="U187" i="2"/>
  <c r="I186" i="2"/>
  <c r="M91" i="13" s="1"/>
  <c r="O186" i="2"/>
  <c r="P186" i="2"/>
  <c r="Q186" i="2"/>
  <c r="S186" i="2"/>
  <c r="J90" i="13" s="1"/>
  <c r="T186" i="2"/>
  <c r="K90" i="13" s="1"/>
  <c r="U186" i="2"/>
  <c r="I185" i="2"/>
  <c r="M94" i="13" s="1"/>
  <c r="O185" i="2"/>
  <c r="P185" i="2"/>
  <c r="Q185" i="2"/>
  <c r="S185" i="2"/>
  <c r="T185" i="2"/>
  <c r="U185" i="2"/>
  <c r="I184" i="2"/>
  <c r="M87" i="13" s="1"/>
  <c r="O184" i="2"/>
  <c r="P184" i="2"/>
  <c r="Q184" i="2"/>
  <c r="S184" i="2"/>
  <c r="T184" i="2"/>
  <c r="U184" i="2"/>
  <c r="I183" i="2"/>
  <c r="M93" i="13" s="1"/>
  <c r="O183" i="2"/>
  <c r="P183" i="2"/>
  <c r="Q183" i="2"/>
  <c r="S183" i="2"/>
  <c r="T183" i="2"/>
  <c r="U183" i="2"/>
  <c r="I182" i="2"/>
  <c r="M88" i="13" s="1"/>
  <c r="O182" i="2"/>
  <c r="P182" i="2"/>
  <c r="Q182" i="2"/>
  <c r="S182" i="2"/>
  <c r="J86" i="13" s="1"/>
  <c r="T182" i="2"/>
  <c r="K86" i="13" s="1"/>
  <c r="U182" i="2"/>
  <c r="I181" i="2"/>
  <c r="M42" i="13" s="1"/>
  <c r="O181" i="2"/>
  <c r="P181" i="2"/>
  <c r="Q181" i="2"/>
  <c r="S181" i="2"/>
  <c r="T181" i="2"/>
  <c r="U181" i="2"/>
  <c r="I180" i="2"/>
  <c r="M37" i="13" s="1"/>
  <c r="O180" i="2"/>
  <c r="P180" i="2"/>
  <c r="Q180" i="2"/>
  <c r="S180" i="2"/>
  <c r="T180" i="2"/>
  <c r="U180" i="2"/>
  <c r="I179" i="2"/>
  <c r="O179" i="2"/>
  <c r="P179" i="2"/>
  <c r="Q179" i="2"/>
  <c r="S179" i="2"/>
  <c r="T179" i="2"/>
  <c r="U179" i="2"/>
  <c r="I178" i="2"/>
  <c r="M155" i="13" s="1"/>
  <c r="O178" i="2"/>
  <c r="P178" i="2"/>
  <c r="Q178" i="2"/>
  <c r="S178" i="2"/>
  <c r="T178" i="2"/>
  <c r="U178" i="2"/>
  <c r="I177" i="2"/>
  <c r="M142" i="13" s="1"/>
  <c r="O177" i="2"/>
  <c r="P177" i="2"/>
  <c r="Q177" i="2"/>
  <c r="S177" i="2"/>
  <c r="T177" i="2"/>
  <c r="U177" i="2"/>
  <c r="I176" i="2"/>
  <c r="M145" i="13" s="1"/>
  <c r="O176" i="2"/>
  <c r="P176" i="2"/>
  <c r="Q176" i="2"/>
  <c r="S176" i="2"/>
  <c r="T176" i="2"/>
  <c r="U176" i="2"/>
  <c r="I175" i="2"/>
  <c r="M146" i="13" s="1"/>
  <c r="O175" i="2"/>
  <c r="P175" i="2"/>
  <c r="Q175" i="2"/>
  <c r="S175" i="2"/>
  <c r="T175" i="2"/>
  <c r="U175" i="2"/>
  <c r="I174" i="2"/>
  <c r="M151" i="13" s="1"/>
  <c r="O174" i="2"/>
  <c r="P174" i="2"/>
  <c r="Q174" i="2"/>
  <c r="S174" i="2"/>
  <c r="T174" i="2"/>
  <c r="U174" i="2"/>
  <c r="I173" i="2"/>
  <c r="M149" i="13" s="1"/>
  <c r="O173" i="2"/>
  <c r="P173" i="2"/>
  <c r="Q173" i="2"/>
  <c r="S173" i="2"/>
  <c r="T173" i="2"/>
  <c r="U173" i="2"/>
  <c r="I172" i="2"/>
  <c r="M148" i="13" s="1"/>
  <c r="O172" i="2"/>
  <c r="P172" i="2"/>
  <c r="Q172" i="2"/>
  <c r="S172" i="2"/>
  <c r="J144" i="13" s="1"/>
  <c r="T172" i="2"/>
  <c r="K144" i="13" s="1"/>
  <c r="U172" i="2"/>
  <c r="I171" i="2"/>
  <c r="M152" i="13" s="1"/>
  <c r="O171" i="2"/>
  <c r="P171" i="2"/>
  <c r="Q171" i="2"/>
  <c r="S171" i="2"/>
  <c r="J150" i="13" s="1"/>
  <c r="T171" i="2"/>
  <c r="K150" i="13" s="1"/>
  <c r="U171" i="2"/>
  <c r="I170" i="2"/>
  <c r="M110" i="13" s="1"/>
  <c r="O170" i="2"/>
  <c r="J108" i="13" s="1"/>
  <c r="P170" i="2"/>
  <c r="K108" i="13" s="1"/>
  <c r="Q170" i="2"/>
  <c r="S170" i="2"/>
  <c r="T170" i="2"/>
  <c r="U170" i="2"/>
  <c r="I169" i="2"/>
  <c r="M177" i="13" s="1"/>
  <c r="O169" i="2"/>
  <c r="P169" i="2"/>
  <c r="Q169" i="2"/>
  <c r="S169" i="2"/>
  <c r="T169" i="2"/>
  <c r="U169" i="2"/>
  <c r="I168" i="2"/>
  <c r="M154" i="13" s="1"/>
  <c r="O168" i="2"/>
  <c r="J143" i="13" s="1"/>
  <c r="P168" i="2"/>
  <c r="K143" i="13" s="1"/>
  <c r="Q168" i="2"/>
  <c r="S168" i="2"/>
  <c r="J153" i="13" s="1"/>
  <c r="T168" i="2"/>
  <c r="K153" i="13" s="1"/>
  <c r="U168" i="2"/>
  <c r="I167" i="2"/>
  <c r="M96" i="13" s="1"/>
  <c r="O167" i="2"/>
  <c r="P167" i="2"/>
  <c r="Q167" i="2"/>
  <c r="S167" i="2"/>
  <c r="T167" i="2"/>
  <c r="U167" i="2"/>
  <c r="I166" i="2"/>
  <c r="M159" i="13" s="1"/>
  <c r="O166" i="2"/>
  <c r="P166" i="2"/>
  <c r="Q166" i="2"/>
  <c r="S166" i="2"/>
  <c r="T166" i="2"/>
  <c r="U166" i="2"/>
  <c r="I165" i="2"/>
  <c r="M163" i="13" s="1"/>
  <c r="O165" i="2"/>
  <c r="P165" i="2"/>
  <c r="Q165" i="2"/>
  <c r="S165" i="2"/>
  <c r="T165" i="2"/>
  <c r="U165" i="2"/>
  <c r="I164" i="2"/>
  <c r="M164" i="13" s="1"/>
  <c r="O164" i="2"/>
  <c r="P164" i="2"/>
  <c r="Q164" i="2"/>
  <c r="S164" i="2"/>
  <c r="T164" i="2"/>
  <c r="U164" i="2"/>
  <c r="I163" i="2"/>
  <c r="M162" i="13" s="1"/>
  <c r="O163" i="2"/>
  <c r="P163" i="2"/>
  <c r="Q163" i="2"/>
  <c r="S163" i="2"/>
  <c r="T163" i="2"/>
  <c r="U163" i="2"/>
  <c r="I162" i="2"/>
  <c r="M175" i="13" s="1"/>
  <c r="O162" i="2"/>
  <c r="P162" i="2"/>
  <c r="Q162" i="2"/>
  <c r="S162" i="2"/>
  <c r="T162" i="2"/>
  <c r="U162" i="2"/>
  <c r="I161" i="2"/>
  <c r="M107" i="13" s="1"/>
  <c r="O161" i="2"/>
  <c r="J105" i="13" s="1"/>
  <c r="P161" i="2"/>
  <c r="K105" i="13" s="1"/>
  <c r="Q161" i="2"/>
  <c r="S161" i="2"/>
  <c r="T161" i="2"/>
  <c r="U161" i="2"/>
  <c r="I160" i="2"/>
  <c r="M176" i="13" s="1"/>
  <c r="O160" i="2"/>
  <c r="P160" i="2"/>
  <c r="Q160" i="2"/>
  <c r="S160" i="2"/>
  <c r="T160" i="2"/>
  <c r="U160" i="2"/>
  <c r="I159" i="2"/>
  <c r="M174" i="13" s="1"/>
  <c r="O159" i="2"/>
  <c r="P159" i="2"/>
  <c r="Q159" i="2"/>
  <c r="S159" i="2"/>
  <c r="T159" i="2"/>
  <c r="U159" i="2"/>
  <c r="I158" i="2"/>
  <c r="M98" i="13" s="1"/>
  <c r="O158" i="2"/>
  <c r="P158" i="2"/>
  <c r="Q158" i="2"/>
  <c r="S158" i="2"/>
  <c r="T158" i="2"/>
  <c r="U158" i="2"/>
  <c r="I157" i="2"/>
  <c r="M165" i="13" s="1"/>
  <c r="O157" i="2"/>
  <c r="J156" i="13" s="1"/>
  <c r="P157" i="2"/>
  <c r="K156" i="13" s="1"/>
  <c r="Q157" i="2"/>
  <c r="S157" i="2"/>
  <c r="J157" i="13" s="1"/>
  <c r="T157" i="2"/>
  <c r="K157" i="13" s="1"/>
  <c r="U157" i="2"/>
  <c r="I156" i="2"/>
  <c r="M97" i="13" s="1"/>
  <c r="O156" i="2"/>
  <c r="P156" i="2"/>
  <c r="Q156" i="2"/>
  <c r="S156" i="2"/>
  <c r="T156" i="2"/>
  <c r="U156" i="2"/>
  <c r="I155" i="2"/>
  <c r="M95" i="13" s="1"/>
  <c r="O155" i="2"/>
  <c r="J82" i="13" s="1"/>
  <c r="P155" i="2"/>
  <c r="K82" i="13" s="1"/>
  <c r="Q155" i="2"/>
  <c r="S155" i="2"/>
  <c r="J92" i="13" s="1"/>
  <c r="T155" i="2"/>
  <c r="K92" i="13" s="1"/>
  <c r="U155" i="2"/>
  <c r="I154" i="2"/>
  <c r="M126" i="13" s="1"/>
  <c r="O154" i="2"/>
  <c r="J120" i="13" s="1"/>
  <c r="P154" i="2"/>
  <c r="K120" i="13" s="1"/>
  <c r="Q154" i="2"/>
  <c r="S154" i="2"/>
  <c r="T154" i="2"/>
  <c r="U154" i="2"/>
  <c r="I153" i="2"/>
  <c r="M186" i="13" s="1"/>
  <c r="O153" i="2"/>
  <c r="P153" i="2"/>
  <c r="Q153" i="2"/>
  <c r="S153" i="2"/>
  <c r="T153" i="2"/>
  <c r="U153" i="2"/>
  <c r="I152" i="2"/>
  <c r="M185" i="13" s="1"/>
  <c r="O152" i="2"/>
  <c r="P152" i="2"/>
  <c r="Q152" i="2"/>
  <c r="S152" i="2"/>
  <c r="T152" i="2"/>
  <c r="U152" i="2"/>
  <c r="I151" i="2"/>
  <c r="M187" i="13" s="1"/>
  <c r="O151" i="2"/>
  <c r="P151" i="2"/>
  <c r="Q151" i="2"/>
  <c r="S151" i="2"/>
  <c r="T151" i="2"/>
  <c r="U151" i="2"/>
  <c r="I150" i="2"/>
  <c r="M188" i="13" s="1"/>
  <c r="O150" i="2"/>
  <c r="P150" i="2"/>
  <c r="Q150" i="2"/>
  <c r="S150" i="2"/>
  <c r="T150" i="2"/>
  <c r="U150" i="2"/>
  <c r="I149" i="2"/>
  <c r="M190" i="13" s="1"/>
  <c r="O149" i="2"/>
  <c r="P149" i="2"/>
  <c r="Q149" i="2"/>
  <c r="S149" i="2"/>
  <c r="T149" i="2"/>
  <c r="U149" i="2"/>
  <c r="I148" i="2"/>
  <c r="M189" i="13" s="1"/>
  <c r="O148" i="2"/>
  <c r="P148" i="2"/>
  <c r="Q148" i="2"/>
  <c r="S148" i="2"/>
  <c r="T148" i="2"/>
  <c r="U148" i="2"/>
  <c r="I147" i="2"/>
  <c r="M193" i="13" s="1"/>
  <c r="O147" i="2"/>
  <c r="P147" i="2"/>
  <c r="Q147" i="2"/>
  <c r="S147" i="2"/>
  <c r="T147" i="2"/>
  <c r="U147" i="2"/>
  <c r="I146" i="2"/>
  <c r="M191" i="13" s="1"/>
  <c r="O146" i="2"/>
  <c r="P146" i="2"/>
  <c r="Q146" i="2"/>
  <c r="S146" i="2"/>
  <c r="T146" i="2"/>
  <c r="U146" i="2"/>
  <c r="I145" i="2"/>
  <c r="M194" i="13" s="1"/>
  <c r="O145" i="2"/>
  <c r="P145" i="2"/>
  <c r="Q145" i="2"/>
  <c r="S145" i="2"/>
  <c r="T145" i="2"/>
  <c r="U145" i="2"/>
  <c r="I144" i="2"/>
  <c r="M192" i="13" s="1"/>
  <c r="O144" i="2"/>
  <c r="P144" i="2"/>
  <c r="Q144" i="2"/>
  <c r="S144" i="2"/>
  <c r="T144" i="2"/>
  <c r="U144" i="2"/>
  <c r="I143" i="2"/>
  <c r="M196" i="13" s="1"/>
  <c r="O143" i="2"/>
  <c r="P143" i="2"/>
  <c r="Q143" i="2"/>
  <c r="S143" i="2"/>
  <c r="T143" i="2"/>
  <c r="U143" i="2"/>
  <c r="I142" i="2"/>
  <c r="M195" i="13" s="1"/>
  <c r="O142" i="2"/>
  <c r="P142" i="2"/>
  <c r="Q142" i="2"/>
  <c r="S142" i="2"/>
  <c r="T142" i="2"/>
  <c r="U142" i="2"/>
  <c r="I141" i="2"/>
  <c r="M197" i="13" s="1"/>
  <c r="O141" i="2"/>
  <c r="P141" i="2"/>
  <c r="Q141" i="2"/>
  <c r="S141" i="2"/>
  <c r="T141" i="2"/>
  <c r="U141" i="2"/>
  <c r="I140" i="2"/>
  <c r="M198" i="13" s="1"/>
  <c r="O140" i="2"/>
  <c r="P140" i="2"/>
  <c r="Q140" i="2"/>
  <c r="S140" i="2"/>
  <c r="T140" i="2"/>
  <c r="U140" i="2"/>
  <c r="I139" i="2"/>
  <c r="M199" i="13" s="1"/>
  <c r="O139" i="2"/>
  <c r="P139" i="2"/>
  <c r="Q139" i="2"/>
  <c r="S139" i="2"/>
  <c r="T139" i="2"/>
  <c r="U139" i="2"/>
  <c r="I138" i="2"/>
  <c r="M202" i="13" s="1"/>
  <c r="O138" i="2"/>
  <c r="P138" i="2"/>
  <c r="Q138" i="2"/>
  <c r="S138" i="2"/>
  <c r="T138" i="2"/>
  <c r="U138" i="2"/>
  <c r="I137" i="2"/>
  <c r="M179" i="13" s="1"/>
  <c r="O137" i="2"/>
  <c r="P137" i="2"/>
  <c r="Q137" i="2"/>
  <c r="S137" i="2"/>
  <c r="T137" i="2"/>
  <c r="U137" i="2"/>
  <c r="I136" i="2"/>
  <c r="M141" i="13" s="1"/>
  <c r="O136" i="2"/>
  <c r="P136" i="2"/>
  <c r="Q136" i="2"/>
  <c r="S136" i="2"/>
  <c r="T136" i="2"/>
  <c r="U136" i="2"/>
  <c r="I135" i="2"/>
  <c r="M201" i="13" s="1"/>
  <c r="O135" i="2"/>
  <c r="P135" i="2"/>
  <c r="Q135" i="2"/>
  <c r="S135" i="2"/>
  <c r="T135" i="2"/>
  <c r="U135" i="2"/>
  <c r="I134" i="2"/>
  <c r="M184" i="13" s="1"/>
  <c r="O134" i="2"/>
  <c r="P134" i="2"/>
  <c r="Q134" i="2"/>
  <c r="S134" i="2"/>
  <c r="T134" i="2"/>
  <c r="U134" i="2"/>
  <c r="I133" i="2"/>
  <c r="M200" i="13" s="1"/>
  <c r="O133" i="2"/>
  <c r="P133" i="2"/>
  <c r="Q133" i="2"/>
  <c r="S133" i="2"/>
  <c r="T133" i="2"/>
  <c r="U133" i="2"/>
  <c r="I132" i="2"/>
  <c r="M183" i="13" s="1"/>
  <c r="O132" i="2"/>
  <c r="P132" i="2"/>
  <c r="Q132" i="2"/>
  <c r="S132" i="2"/>
  <c r="T132" i="2"/>
  <c r="U132" i="2"/>
  <c r="I131" i="2"/>
  <c r="M182" i="13" s="1"/>
  <c r="O131" i="2"/>
  <c r="P131" i="2"/>
  <c r="Q131" i="2"/>
  <c r="S131" i="2"/>
  <c r="T131" i="2"/>
  <c r="U131" i="2"/>
  <c r="I130" i="2"/>
  <c r="M181" i="13" s="1"/>
  <c r="O130" i="2"/>
  <c r="P130" i="2"/>
  <c r="Q130" i="2"/>
  <c r="S130" i="2"/>
  <c r="T130" i="2"/>
  <c r="U130" i="2"/>
  <c r="I129" i="2"/>
  <c r="M178" i="13" s="1"/>
  <c r="O129" i="2"/>
  <c r="P129" i="2"/>
  <c r="Q129" i="2"/>
  <c r="S129" i="2"/>
  <c r="J173" i="13" s="1"/>
  <c r="T129" i="2"/>
  <c r="K173" i="13" s="1"/>
  <c r="U129" i="2"/>
  <c r="I128" i="2"/>
  <c r="M209" i="13" s="1"/>
  <c r="O128" i="2"/>
  <c r="P128" i="2"/>
  <c r="Q128" i="2"/>
  <c r="S128" i="2"/>
  <c r="T128" i="2"/>
  <c r="U128" i="2"/>
  <c r="I127" i="2"/>
  <c r="M210" i="13" s="1"/>
  <c r="O127" i="2"/>
  <c r="P127" i="2"/>
  <c r="Q127" i="2"/>
  <c r="S127" i="2"/>
  <c r="T127" i="2"/>
  <c r="U127" i="2"/>
  <c r="I126" i="2"/>
  <c r="M214" i="13" s="1"/>
  <c r="O126" i="2"/>
  <c r="P126" i="2"/>
  <c r="Q126" i="2"/>
  <c r="S126" i="2"/>
  <c r="T126" i="2"/>
  <c r="U126" i="2"/>
  <c r="I125" i="2"/>
  <c r="M211" i="13" s="1"/>
  <c r="O125" i="2"/>
  <c r="P125" i="2"/>
  <c r="Q125" i="2"/>
  <c r="S125" i="2"/>
  <c r="T125" i="2"/>
  <c r="U125" i="2"/>
  <c r="I124" i="2"/>
  <c r="M212" i="13" s="1"/>
  <c r="O124" i="2"/>
  <c r="P124" i="2"/>
  <c r="Q124" i="2"/>
  <c r="S124" i="2"/>
  <c r="T124" i="2"/>
  <c r="U124" i="2"/>
  <c r="I123" i="2"/>
  <c r="M213" i="13" s="1"/>
  <c r="O123" i="2"/>
  <c r="P123" i="2"/>
  <c r="Q123" i="2"/>
  <c r="S123" i="2"/>
  <c r="T123" i="2"/>
  <c r="U123" i="2"/>
  <c r="I122" i="2"/>
  <c r="M216" i="13" s="1"/>
  <c r="O122" i="2"/>
  <c r="P122" i="2"/>
  <c r="Q122" i="2"/>
  <c r="S122" i="2"/>
  <c r="T122" i="2"/>
  <c r="U122" i="2"/>
  <c r="I121" i="2"/>
  <c r="M217" i="13" s="1"/>
  <c r="O121" i="2"/>
  <c r="P121" i="2"/>
  <c r="Q121" i="2"/>
  <c r="S121" i="2"/>
  <c r="T121" i="2"/>
  <c r="U121" i="2"/>
  <c r="I120" i="2"/>
  <c r="M218" i="13" s="1"/>
  <c r="O120" i="2"/>
  <c r="P120" i="2"/>
  <c r="Q120" i="2"/>
  <c r="S120" i="2"/>
  <c r="T120" i="2"/>
  <c r="U120" i="2"/>
  <c r="I119" i="2"/>
  <c r="M219" i="13" s="1"/>
  <c r="O119" i="2"/>
  <c r="P119" i="2"/>
  <c r="Q119" i="2"/>
  <c r="S119" i="2"/>
  <c r="J215" i="13" s="1"/>
  <c r="T119" i="2"/>
  <c r="K215" i="13" s="1"/>
  <c r="U119" i="2"/>
  <c r="I118" i="2"/>
  <c r="M222" i="13" s="1"/>
  <c r="O118" i="2"/>
  <c r="P118" i="2"/>
  <c r="Q118" i="2"/>
  <c r="S118" i="2"/>
  <c r="T118" i="2"/>
  <c r="U118" i="2"/>
  <c r="I117" i="2"/>
  <c r="M226" i="13" s="1"/>
  <c r="O117" i="2"/>
  <c r="P117" i="2"/>
  <c r="Q117" i="2"/>
  <c r="S117" i="2"/>
  <c r="T117" i="2"/>
  <c r="U117" i="2"/>
  <c r="I116" i="2"/>
  <c r="M227" i="13" s="1"/>
  <c r="O116" i="2"/>
  <c r="P116" i="2"/>
  <c r="Q116" i="2"/>
  <c r="S116" i="2"/>
  <c r="T116" i="2"/>
  <c r="U116" i="2"/>
  <c r="I115" i="2"/>
  <c r="M223" i="13" s="1"/>
  <c r="O115" i="2"/>
  <c r="P115" i="2"/>
  <c r="Q115" i="2"/>
  <c r="S115" i="2"/>
  <c r="T115" i="2"/>
  <c r="U115" i="2"/>
  <c r="I114" i="2"/>
  <c r="M229" i="13" s="1"/>
  <c r="O114" i="2"/>
  <c r="P114" i="2"/>
  <c r="Q114" i="2"/>
  <c r="S114" i="2"/>
  <c r="T114" i="2"/>
  <c r="U114" i="2"/>
  <c r="I113" i="2"/>
  <c r="M228" i="13" s="1"/>
  <c r="O113" i="2"/>
  <c r="P113" i="2"/>
  <c r="Q113" i="2"/>
  <c r="S113" i="2"/>
  <c r="T113" i="2"/>
  <c r="U113" i="2"/>
  <c r="I112" i="2"/>
  <c r="M221" i="13" s="1"/>
  <c r="O112" i="2"/>
  <c r="P112" i="2"/>
  <c r="Q112" i="2"/>
  <c r="S112" i="2"/>
  <c r="T112" i="2"/>
  <c r="U112" i="2"/>
  <c r="I111" i="2"/>
  <c r="M224" i="13" s="1"/>
  <c r="O111" i="2"/>
  <c r="P111" i="2"/>
  <c r="Q111" i="2"/>
  <c r="S111" i="2"/>
  <c r="J220" i="13" s="1"/>
  <c r="T111" i="2"/>
  <c r="K220" i="13" s="1"/>
  <c r="U111" i="2"/>
  <c r="I110" i="2"/>
  <c r="M206" i="13" s="1"/>
  <c r="O110" i="2"/>
  <c r="P110" i="2"/>
  <c r="Q110" i="2"/>
  <c r="S110" i="2"/>
  <c r="T110" i="2"/>
  <c r="U110" i="2"/>
  <c r="I109" i="2"/>
  <c r="M19" i="13" s="1"/>
  <c r="O109" i="2"/>
  <c r="P109" i="2"/>
  <c r="Q109" i="2"/>
  <c r="S109" i="2"/>
  <c r="T109" i="2"/>
  <c r="U109" i="2"/>
  <c r="I108" i="2"/>
  <c r="M208" i="13" s="1"/>
  <c r="O108" i="2"/>
  <c r="P108" i="2"/>
  <c r="Q108" i="2"/>
  <c r="S108" i="2"/>
  <c r="T108" i="2"/>
  <c r="U108" i="2"/>
  <c r="I107" i="2"/>
  <c r="M20" i="13" s="1"/>
  <c r="O107" i="2"/>
  <c r="P107" i="2"/>
  <c r="Q107" i="2"/>
  <c r="S107" i="2"/>
  <c r="T107" i="2"/>
  <c r="U107" i="2"/>
  <c r="I106" i="2"/>
  <c r="M204" i="13" s="1"/>
  <c r="O106" i="2"/>
  <c r="P106" i="2"/>
  <c r="Q106" i="2"/>
  <c r="S106" i="2"/>
  <c r="T106" i="2"/>
  <c r="U106" i="2"/>
  <c r="I105" i="2"/>
  <c r="M203" i="13" s="1"/>
  <c r="O105" i="2"/>
  <c r="P105" i="2"/>
  <c r="Q105" i="2"/>
  <c r="S105" i="2"/>
  <c r="J180" i="13" s="1"/>
  <c r="T105" i="2"/>
  <c r="K180" i="13" s="1"/>
  <c r="U105" i="2"/>
  <c r="I104" i="2"/>
  <c r="M207" i="13" s="1"/>
  <c r="O104" i="2"/>
  <c r="P104" i="2"/>
  <c r="Q104" i="2"/>
  <c r="S104" i="2"/>
  <c r="J205" i="13" s="1"/>
  <c r="T104" i="2"/>
  <c r="K205" i="13" s="1"/>
  <c r="U104" i="2"/>
  <c r="I103" i="2"/>
  <c r="M243" i="13" s="1"/>
  <c r="O103" i="2"/>
  <c r="P103" i="2"/>
  <c r="Q103" i="2"/>
  <c r="S103" i="2"/>
  <c r="T103" i="2"/>
  <c r="U103" i="2"/>
  <c r="I102" i="2"/>
  <c r="M238" i="13" s="1"/>
  <c r="O102" i="2"/>
  <c r="P102" i="2"/>
  <c r="Q102" i="2"/>
  <c r="S102" i="2"/>
  <c r="T102" i="2"/>
  <c r="U102" i="2"/>
  <c r="I101" i="2"/>
  <c r="M241" i="13" s="1"/>
  <c r="O101" i="2"/>
  <c r="P101" i="2"/>
  <c r="Q101" i="2"/>
  <c r="S101" i="2"/>
  <c r="T101" i="2"/>
  <c r="U101" i="2"/>
  <c r="I100" i="2"/>
  <c r="M240" i="13" s="1"/>
  <c r="O100" i="2"/>
  <c r="P100" i="2"/>
  <c r="Q100" i="2"/>
  <c r="S100" i="2"/>
  <c r="T100" i="2"/>
  <c r="U100" i="2"/>
  <c r="I99" i="2"/>
  <c r="M242" i="13" s="1"/>
  <c r="O99" i="2"/>
  <c r="P99" i="2"/>
  <c r="Q99" i="2"/>
  <c r="S99" i="2"/>
  <c r="T99" i="2"/>
  <c r="U99" i="2"/>
  <c r="I98" i="2"/>
  <c r="M244" i="13" s="1"/>
  <c r="O98" i="2"/>
  <c r="P98" i="2"/>
  <c r="Q98" i="2"/>
  <c r="S98" i="2"/>
  <c r="T98" i="2"/>
  <c r="U98" i="2"/>
  <c r="I97" i="2"/>
  <c r="M245" i="13" s="1"/>
  <c r="O97" i="2"/>
  <c r="P97" i="2"/>
  <c r="Q97" i="2"/>
  <c r="S97" i="2"/>
  <c r="T97" i="2"/>
  <c r="U97" i="2"/>
  <c r="I96" i="2"/>
  <c r="M22" i="13" s="1"/>
  <c r="O96" i="2"/>
  <c r="P96" i="2"/>
  <c r="Q96" i="2"/>
  <c r="S96" i="2"/>
  <c r="T96" i="2"/>
  <c r="U96" i="2"/>
  <c r="I95" i="2"/>
  <c r="M248" i="13" s="1"/>
  <c r="O95" i="2"/>
  <c r="P95" i="2"/>
  <c r="Q95" i="2"/>
  <c r="S95" i="2"/>
  <c r="T95" i="2"/>
  <c r="U95" i="2"/>
  <c r="I94" i="2"/>
  <c r="M246" i="13" s="1"/>
  <c r="O94" i="2"/>
  <c r="P94" i="2"/>
  <c r="Q94" i="2"/>
  <c r="S94" i="2"/>
  <c r="T94" i="2"/>
  <c r="U94" i="2"/>
  <c r="I93" i="2"/>
  <c r="M247" i="13" s="1"/>
  <c r="O93" i="2"/>
  <c r="P93" i="2"/>
  <c r="Q93" i="2"/>
  <c r="S93" i="2"/>
  <c r="J237" i="13" s="1"/>
  <c r="T93" i="2"/>
  <c r="K237" i="13" s="1"/>
  <c r="U93" i="2"/>
  <c r="I92" i="2"/>
  <c r="M253" i="13" s="1"/>
  <c r="O92" i="2"/>
  <c r="P92" i="2"/>
  <c r="Q92" i="2"/>
  <c r="S92" i="2"/>
  <c r="T92" i="2"/>
  <c r="U92" i="2"/>
  <c r="I91" i="2"/>
  <c r="M252" i="13" s="1"/>
  <c r="O91" i="2"/>
  <c r="P91" i="2"/>
  <c r="Q91" i="2"/>
  <c r="S91" i="2"/>
  <c r="T91" i="2"/>
  <c r="U91" i="2"/>
  <c r="I90" i="2"/>
  <c r="M251" i="13" s="1"/>
  <c r="O90" i="2"/>
  <c r="P90" i="2"/>
  <c r="Q90" i="2"/>
  <c r="S90" i="2"/>
  <c r="T90" i="2"/>
  <c r="U90" i="2"/>
  <c r="I89" i="2"/>
  <c r="M258" i="13" s="1"/>
  <c r="O89" i="2"/>
  <c r="P89" i="2"/>
  <c r="Q89" i="2"/>
  <c r="S89" i="2"/>
  <c r="T89" i="2"/>
  <c r="U89" i="2"/>
  <c r="I88" i="2"/>
  <c r="M254" i="13" s="1"/>
  <c r="O88" i="2"/>
  <c r="P88" i="2"/>
  <c r="Q88" i="2"/>
  <c r="S88" i="2"/>
  <c r="T88" i="2"/>
  <c r="U88" i="2"/>
  <c r="I87" i="2"/>
  <c r="M259" i="13" s="1"/>
  <c r="O87" i="2"/>
  <c r="P87" i="2"/>
  <c r="Q87" i="2"/>
  <c r="S87" i="2"/>
  <c r="T87" i="2"/>
  <c r="U87" i="2"/>
  <c r="I86" i="2"/>
  <c r="M23" i="13" s="1"/>
  <c r="O86" i="2"/>
  <c r="P86" i="2"/>
  <c r="Q86" i="2"/>
  <c r="S86" i="2"/>
  <c r="T86" i="2"/>
  <c r="U86" i="2"/>
  <c r="I85" i="2"/>
  <c r="M235" i="13" s="1"/>
  <c r="O85" i="2"/>
  <c r="P85" i="2"/>
  <c r="Q85" i="2"/>
  <c r="S85" i="2"/>
  <c r="T85" i="2"/>
  <c r="U85" i="2"/>
  <c r="I84" i="2"/>
  <c r="M250" i="13" s="1"/>
  <c r="O84" i="2"/>
  <c r="P84" i="2"/>
  <c r="Q84" i="2"/>
  <c r="S84" i="2"/>
  <c r="J249" i="13" s="1"/>
  <c r="T84" i="2"/>
  <c r="K249" i="13" s="1"/>
  <c r="U84" i="2"/>
  <c r="I83" i="2"/>
  <c r="M236" i="13" s="1"/>
  <c r="O83" i="2"/>
  <c r="P83" i="2"/>
  <c r="Q83" i="2"/>
  <c r="S83" i="2"/>
  <c r="T83" i="2"/>
  <c r="U83" i="2"/>
  <c r="I82" i="2"/>
  <c r="M21" i="13" s="1"/>
  <c r="O82" i="2"/>
  <c r="P82" i="2"/>
  <c r="Q82" i="2"/>
  <c r="S82" i="2"/>
  <c r="T82" i="2"/>
  <c r="U82" i="2"/>
  <c r="I81" i="2"/>
  <c r="M232" i="13" s="1"/>
  <c r="O81" i="2"/>
  <c r="P81" i="2"/>
  <c r="Q81" i="2"/>
  <c r="S81" i="2"/>
  <c r="T81" i="2"/>
  <c r="U81" i="2"/>
  <c r="I80" i="2"/>
  <c r="M234" i="13" s="1"/>
  <c r="O80" i="2"/>
  <c r="P80" i="2"/>
  <c r="Q80" i="2"/>
  <c r="S80" i="2"/>
  <c r="J231" i="13" s="1"/>
  <c r="T80" i="2"/>
  <c r="K231" i="13" s="1"/>
  <c r="U80" i="2"/>
  <c r="I79" i="2"/>
  <c r="M230" i="13" s="1"/>
  <c r="O79" i="2"/>
  <c r="J172" i="13" s="1"/>
  <c r="P79" i="2"/>
  <c r="K172" i="13" s="1"/>
  <c r="Q79" i="2"/>
  <c r="S79" i="2"/>
  <c r="J225" i="13" s="1"/>
  <c r="T79" i="2"/>
  <c r="K225" i="13" s="1"/>
  <c r="U79" i="2"/>
  <c r="I78" i="2"/>
  <c r="M267" i="13" s="1"/>
  <c r="O78" i="2"/>
  <c r="P78" i="2"/>
  <c r="Q78" i="2"/>
  <c r="S78" i="2"/>
  <c r="T78" i="2"/>
  <c r="U78" i="2"/>
  <c r="I77" i="2"/>
  <c r="M268" i="13" s="1"/>
  <c r="O77" i="2"/>
  <c r="P77" i="2"/>
  <c r="Q77" i="2"/>
  <c r="S77" i="2"/>
  <c r="T77" i="2"/>
  <c r="U77" i="2"/>
  <c r="I76" i="2"/>
  <c r="M269" i="13" s="1"/>
  <c r="O76" i="2"/>
  <c r="P76" i="2"/>
  <c r="Q76" i="2"/>
  <c r="S76" i="2"/>
  <c r="T76" i="2"/>
  <c r="U76" i="2"/>
  <c r="I75" i="2"/>
  <c r="M270" i="13" s="1"/>
  <c r="O75" i="2"/>
  <c r="P75" i="2"/>
  <c r="Q75" i="2"/>
  <c r="S75" i="2"/>
  <c r="T75" i="2"/>
  <c r="U75" i="2"/>
  <c r="I74" i="2"/>
  <c r="M271" i="13" s="1"/>
  <c r="O74" i="2"/>
  <c r="P74" i="2"/>
  <c r="Q74" i="2"/>
  <c r="S74" i="2"/>
  <c r="T74" i="2"/>
  <c r="U74" i="2"/>
  <c r="I73" i="2"/>
  <c r="M272" i="13" s="1"/>
  <c r="O73" i="2"/>
  <c r="P73" i="2"/>
  <c r="Q73" i="2"/>
  <c r="S73" i="2"/>
  <c r="J266" i="13" s="1"/>
  <c r="T73" i="2"/>
  <c r="K266" i="13" s="1"/>
  <c r="U73" i="2"/>
  <c r="I72" i="2"/>
  <c r="M24" i="13" s="1"/>
  <c r="O72" i="2"/>
  <c r="P72" i="2"/>
  <c r="Q72" i="2"/>
  <c r="S72" i="2"/>
  <c r="T72" i="2"/>
  <c r="U72" i="2"/>
  <c r="I71" i="2"/>
  <c r="M275" i="13" s="1"/>
  <c r="O71" i="2"/>
  <c r="P71" i="2"/>
  <c r="Q71" i="2"/>
  <c r="S71" i="2"/>
  <c r="T71" i="2"/>
  <c r="U71" i="2"/>
  <c r="I70" i="2"/>
  <c r="M283" i="13" s="1"/>
  <c r="O70" i="2"/>
  <c r="P70" i="2"/>
  <c r="Q70" i="2"/>
  <c r="S70" i="2"/>
  <c r="T70" i="2"/>
  <c r="U70" i="2"/>
  <c r="I69" i="2"/>
  <c r="M276" i="13" s="1"/>
  <c r="O69" i="2"/>
  <c r="P69" i="2"/>
  <c r="Q69" i="2"/>
  <c r="S69" i="2"/>
  <c r="T69" i="2"/>
  <c r="U69" i="2"/>
  <c r="I68" i="2"/>
  <c r="M284" i="13" s="1"/>
  <c r="O68" i="2"/>
  <c r="P68" i="2"/>
  <c r="Q68" i="2"/>
  <c r="S68" i="2"/>
  <c r="T68" i="2"/>
  <c r="U68" i="2"/>
  <c r="I67" i="2"/>
  <c r="M285" i="13" s="1"/>
  <c r="O67" i="2"/>
  <c r="P67" i="2"/>
  <c r="Q67" i="2"/>
  <c r="S67" i="2"/>
  <c r="T67" i="2"/>
  <c r="U67" i="2"/>
  <c r="I66" i="2"/>
  <c r="M286" i="13" s="1"/>
  <c r="O66" i="2"/>
  <c r="P66" i="2"/>
  <c r="Q66" i="2"/>
  <c r="S66" i="2"/>
  <c r="J282" i="13" s="1"/>
  <c r="T66" i="2"/>
  <c r="K282" i="13" s="1"/>
  <c r="U66" i="2"/>
  <c r="I65" i="2"/>
  <c r="M289" i="13" s="1"/>
  <c r="O65" i="2"/>
  <c r="P65" i="2"/>
  <c r="Q65" i="2"/>
  <c r="S65" i="2"/>
  <c r="T65" i="2"/>
  <c r="U65" i="2"/>
  <c r="I64" i="2"/>
  <c r="M293" i="13" s="1"/>
  <c r="O64" i="2"/>
  <c r="P64" i="2"/>
  <c r="Q64" i="2"/>
  <c r="S64" i="2"/>
  <c r="T64" i="2"/>
  <c r="U64" i="2"/>
  <c r="I63" i="2"/>
  <c r="M257" i="13" s="1"/>
  <c r="O63" i="2"/>
  <c r="J255" i="13" s="1"/>
  <c r="P63" i="2"/>
  <c r="K255" i="13" s="1"/>
  <c r="Q63" i="2"/>
  <c r="S63" i="2"/>
  <c r="T63" i="2"/>
  <c r="U63" i="2"/>
  <c r="I62" i="2"/>
  <c r="M294" i="13" s="1"/>
  <c r="O62" i="2"/>
  <c r="P62" i="2"/>
  <c r="Q62" i="2"/>
  <c r="S62" i="2"/>
  <c r="T62" i="2"/>
  <c r="U62" i="2"/>
  <c r="I61" i="2"/>
  <c r="M292" i="13" s="1"/>
  <c r="O61" i="2"/>
  <c r="P61" i="2"/>
  <c r="Q61" i="2"/>
  <c r="S61" i="2"/>
  <c r="T61" i="2"/>
  <c r="U61" i="2"/>
  <c r="I60" i="2"/>
  <c r="M295" i="13" s="1"/>
  <c r="O60" i="2"/>
  <c r="P60" i="2"/>
  <c r="Q60" i="2"/>
  <c r="S60" i="2"/>
  <c r="J291" i="13" s="1"/>
  <c r="T60" i="2"/>
  <c r="K291" i="13" s="1"/>
  <c r="U60" i="2"/>
  <c r="I59" i="2"/>
  <c r="M288" i="13" s="1"/>
  <c r="O59" i="2"/>
  <c r="J281" i="13" s="1"/>
  <c r="P59" i="2"/>
  <c r="K281" i="13" s="1"/>
  <c r="Q59" i="2"/>
  <c r="S59" i="2"/>
  <c r="J287" i="13" s="1"/>
  <c r="T59" i="2"/>
  <c r="K287" i="13" s="1"/>
  <c r="U59" i="2"/>
  <c r="I58" i="2"/>
  <c r="M274" i="13" s="1"/>
  <c r="O58" i="2"/>
  <c r="P58" i="2"/>
  <c r="Q58" i="2"/>
  <c r="S58" i="2"/>
  <c r="J273" i="13" s="1"/>
  <c r="T58" i="2"/>
  <c r="K273" i="13" s="1"/>
  <c r="U58" i="2"/>
  <c r="I57" i="2"/>
  <c r="M264" i="13" s="1"/>
  <c r="O57" i="2"/>
  <c r="P57" i="2"/>
  <c r="Q57" i="2"/>
  <c r="S57" i="2"/>
  <c r="T57" i="2"/>
  <c r="U57" i="2"/>
  <c r="I56" i="2"/>
  <c r="M263" i="13" s="1"/>
  <c r="O56" i="2"/>
  <c r="P56" i="2"/>
  <c r="Q56" i="2"/>
  <c r="S56" i="2"/>
  <c r="T56" i="2"/>
  <c r="U56" i="2"/>
  <c r="I55" i="2"/>
  <c r="M265" i="13" s="1"/>
  <c r="O55" i="2"/>
  <c r="P55" i="2"/>
  <c r="Q55" i="2"/>
  <c r="S55" i="2"/>
  <c r="T55" i="2"/>
  <c r="U55" i="2"/>
  <c r="I54" i="2"/>
  <c r="M262" i="13" s="1"/>
  <c r="O54" i="2"/>
  <c r="J260" i="13" s="1"/>
  <c r="P54" i="2"/>
  <c r="K260" i="13" s="1"/>
  <c r="Q54" i="2"/>
  <c r="S54" i="2"/>
  <c r="J261" i="13" s="1"/>
  <c r="T54" i="2"/>
  <c r="K261" i="13" s="1"/>
  <c r="U54" i="2"/>
  <c r="I53" i="2"/>
  <c r="M305" i="13" s="1"/>
  <c r="O53" i="2"/>
  <c r="P53" i="2"/>
  <c r="Q53" i="2"/>
  <c r="S53" i="2"/>
  <c r="T53" i="2"/>
  <c r="U53" i="2"/>
  <c r="I52" i="2"/>
  <c r="M306" i="13" s="1"/>
  <c r="O52" i="2"/>
  <c r="P52" i="2"/>
  <c r="Q52" i="2"/>
  <c r="S52" i="2"/>
  <c r="T52" i="2"/>
  <c r="U52" i="2"/>
  <c r="I51" i="2"/>
  <c r="M133" i="13" s="1"/>
  <c r="O51" i="2"/>
  <c r="J131" i="13" s="1"/>
  <c r="P51" i="2"/>
  <c r="K131" i="13" s="1"/>
  <c r="Q51" i="2"/>
  <c r="S51" i="2"/>
  <c r="T51" i="2"/>
  <c r="U51" i="2"/>
  <c r="I50" i="2"/>
  <c r="M307" i="13" s="1"/>
  <c r="O50" i="2"/>
  <c r="P50" i="2"/>
  <c r="Q50" i="2"/>
  <c r="S50" i="2"/>
  <c r="T50" i="2"/>
  <c r="U50" i="2"/>
  <c r="I49" i="2"/>
  <c r="M310" i="13" s="1"/>
  <c r="O49" i="2"/>
  <c r="P49" i="2"/>
  <c r="Q49" i="2"/>
  <c r="S49" i="2"/>
  <c r="J309" i="13" s="1"/>
  <c r="T49" i="2"/>
  <c r="K309" i="13" s="1"/>
  <c r="U49" i="2"/>
  <c r="I48" i="2"/>
  <c r="M313" i="13" s="1"/>
  <c r="O48" i="2"/>
  <c r="J311" i="13" s="1"/>
  <c r="P48" i="2"/>
  <c r="K311" i="13" s="1"/>
  <c r="Q48" i="2"/>
  <c r="S48" i="2"/>
  <c r="T48" i="2"/>
  <c r="U48" i="2"/>
  <c r="I47" i="2"/>
  <c r="M308" i="13" s="1"/>
  <c r="O47" i="2"/>
  <c r="P47" i="2"/>
  <c r="Q47" i="2"/>
  <c r="S47" i="2"/>
  <c r="T47" i="2"/>
  <c r="U47" i="2"/>
  <c r="I46" i="2"/>
  <c r="M140" i="13" s="1"/>
  <c r="O46" i="2"/>
  <c r="J138" i="13" s="1"/>
  <c r="P46" i="2"/>
  <c r="K138" i="13" s="1"/>
  <c r="Q46" i="2"/>
  <c r="S46" i="2"/>
  <c r="T46" i="2"/>
  <c r="U46" i="2"/>
  <c r="I45" i="2"/>
  <c r="M17" i="13" s="1"/>
  <c r="O45" i="2"/>
  <c r="J13" i="13" s="1"/>
  <c r="P45" i="2"/>
  <c r="K13" i="13" s="1"/>
  <c r="Q45" i="2"/>
  <c r="S45" i="2"/>
  <c r="T45" i="2"/>
  <c r="U45" i="2"/>
  <c r="I44" i="2"/>
  <c r="M316" i="13" s="1"/>
  <c r="O44" i="2"/>
  <c r="P44" i="2"/>
  <c r="Q44" i="2"/>
  <c r="S44" i="2"/>
  <c r="T44" i="2"/>
  <c r="U44" i="2"/>
  <c r="I43" i="2"/>
  <c r="M317" i="13" s="1"/>
  <c r="O43" i="2"/>
  <c r="P43" i="2"/>
  <c r="Q43" i="2"/>
  <c r="S43" i="2"/>
  <c r="T43" i="2"/>
  <c r="U43" i="2"/>
  <c r="I42" i="2"/>
  <c r="M304" i="13" s="1"/>
  <c r="O42" i="2"/>
  <c r="J302" i="13" s="1"/>
  <c r="P42" i="2"/>
  <c r="K302" i="13" s="1"/>
  <c r="Q42" i="2"/>
  <c r="S42" i="2"/>
  <c r="J303" i="13" s="1"/>
  <c r="T42" i="2"/>
  <c r="K303" i="13" s="1"/>
  <c r="U42" i="2"/>
  <c r="I41" i="2"/>
  <c r="M318" i="13" s="1"/>
  <c r="O41" i="2"/>
  <c r="P41" i="2"/>
  <c r="Q41" i="2"/>
  <c r="S41" i="2"/>
  <c r="T41" i="2"/>
  <c r="U41" i="2"/>
  <c r="I40" i="2"/>
  <c r="M319" i="13" s="1"/>
  <c r="O40" i="2"/>
  <c r="P40" i="2"/>
  <c r="Q40" i="2"/>
  <c r="S40" i="2"/>
  <c r="T40" i="2"/>
  <c r="U40" i="2"/>
  <c r="I39" i="2"/>
  <c r="M321" i="13" s="1"/>
  <c r="O39" i="2"/>
  <c r="P39" i="2"/>
  <c r="Q39" i="2"/>
  <c r="S39" i="2"/>
  <c r="T39" i="2"/>
  <c r="U39" i="2"/>
  <c r="I38" i="2"/>
  <c r="M320" i="13" s="1"/>
  <c r="O38" i="2"/>
  <c r="P38" i="2"/>
  <c r="Q38" i="2"/>
  <c r="S38" i="2"/>
  <c r="T38" i="2"/>
  <c r="U38" i="2"/>
  <c r="I37" i="2"/>
  <c r="M322" i="13" s="1"/>
  <c r="O37" i="2"/>
  <c r="P37" i="2"/>
  <c r="Q37" i="2"/>
  <c r="S37" i="2"/>
  <c r="T37" i="2"/>
  <c r="U37" i="2"/>
  <c r="I36" i="2"/>
  <c r="M113" i="13" s="1"/>
  <c r="O36" i="2"/>
  <c r="J111" i="13" s="1"/>
  <c r="P36" i="2"/>
  <c r="K111" i="13" s="1"/>
  <c r="Q36" i="2"/>
  <c r="S36" i="2"/>
  <c r="T36" i="2"/>
  <c r="U36" i="2"/>
  <c r="I35" i="2"/>
  <c r="M326" i="13" s="1"/>
  <c r="O35" i="2"/>
  <c r="P35" i="2"/>
  <c r="Q35" i="2"/>
  <c r="S35" i="2"/>
  <c r="T35" i="2"/>
  <c r="U35" i="2"/>
  <c r="I34" i="2"/>
  <c r="M324" i="13" s="1"/>
  <c r="O34" i="2"/>
  <c r="P34" i="2"/>
  <c r="Q34" i="2"/>
  <c r="S34" i="2"/>
  <c r="T34" i="2"/>
  <c r="U34" i="2"/>
  <c r="I33" i="2"/>
  <c r="M323" i="13" s="1"/>
  <c r="O33" i="2"/>
  <c r="P33" i="2"/>
  <c r="Q33" i="2"/>
  <c r="S33" i="2"/>
  <c r="J315" i="13" s="1"/>
  <c r="T33" i="2"/>
  <c r="K315" i="13" s="1"/>
  <c r="U33" i="2"/>
  <c r="I32" i="2"/>
  <c r="M298" i="13" s="1"/>
  <c r="O32" i="2"/>
  <c r="P32" i="2"/>
  <c r="Q32" i="2"/>
  <c r="S32" i="2"/>
  <c r="T32" i="2"/>
  <c r="U32" i="2"/>
  <c r="I31" i="2"/>
  <c r="M301" i="13" s="1"/>
  <c r="O31" i="2"/>
  <c r="P31" i="2"/>
  <c r="Q31" i="2"/>
  <c r="S31" i="2"/>
  <c r="J300" i="13" s="1"/>
  <c r="T31" i="2"/>
  <c r="K300" i="13" s="1"/>
  <c r="U31" i="2"/>
  <c r="I30" i="2"/>
  <c r="M299" i="13" s="1"/>
  <c r="O30" i="2"/>
  <c r="P30" i="2"/>
  <c r="Q30" i="2"/>
  <c r="S30" i="2"/>
  <c r="T30" i="2"/>
  <c r="U30" i="2"/>
  <c r="I29" i="2"/>
  <c r="M297" i="13" s="1"/>
  <c r="O29" i="2"/>
  <c r="J290" i="13" s="1"/>
  <c r="P29" i="2"/>
  <c r="K290" i="13" s="1"/>
  <c r="Q29" i="2"/>
  <c r="S29" i="2"/>
  <c r="J296" i="13" s="1"/>
  <c r="T29" i="2"/>
  <c r="K296" i="13" s="1"/>
  <c r="U29" i="2"/>
  <c r="I28" i="2"/>
  <c r="M334" i="13" s="1"/>
  <c r="O28" i="2"/>
  <c r="P28" i="2"/>
  <c r="Q28" i="2"/>
  <c r="S28" i="2"/>
  <c r="T28" i="2"/>
  <c r="U28" i="2"/>
  <c r="I27" i="2"/>
  <c r="M335" i="13" s="1"/>
  <c r="O27" i="2"/>
  <c r="P27" i="2"/>
  <c r="Q27" i="2"/>
  <c r="S27" i="2"/>
  <c r="T27" i="2"/>
  <c r="U27" i="2"/>
  <c r="I26" i="2"/>
  <c r="M136" i="13" s="1"/>
  <c r="O26" i="2"/>
  <c r="P26" i="2"/>
  <c r="Q26" i="2"/>
  <c r="S26" i="2"/>
  <c r="T26" i="2"/>
  <c r="U26" i="2"/>
  <c r="I25" i="2"/>
  <c r="M338" i="13" s="1"/>
  <c r="O25" i="2"/>
  <c r="P25" i="2"/>
  <c r="Q25" i="2"/>
  <c r="S25" i="2"/>
  <c r="T25" i="2"/>
  <c r="U25" i="2"/>
  <c r="I24" i="2"/>
  <c r="M336" i="13" s="1"/>
  <c r="O24" i="2"/>
  <c r="P24" i="2"/>
  <c r="Q24" i="2"/>
  <c r="S24" i="2"/>
  <c r="T24" i="2"/>
  <c r="U24" i="2"/>
  <c r="I23" i="2"/>
  <c r="M341" i="13" s="1"/>
  <c r="O23" i="2"/>
  <c r="P23" i="2"/>
  <c r="Q23" i="2"/>
  <c r="S23" i="2"/>
  <c r="T23" i="2"/>
  <c r="U23" i="2"/>
  <c r="I22" i="2"/>
  <c r="M339" i="13" s="1"/>
  <c r="O22" i="2"/>
  <c r="P22" i="2"/>
  <c r="Q22" i="2"/>
  <c r="S22" i="2"/>
  <c r="T22" i="2"/>
  <c r="U22" i="2"/>
  <c r="I21" i="2"/>
  <c r="M340" i="13" s="1"/>
  <c r="O21" i="2"/>
  <c r="P21" i="2"/>
  <c r="Q21" i="2"/>
  <c r="S21" i="2"/>
  <c r="J337" i="13" s="1"/>
  <c r="T21" i="2"/>
  <c r="K337" i="13" s="1"/>
  <c r="U21" i="2"/>
  <c r="I20" i="2"/>
  <c r="M343" i="13" s="1"/>
  <c r="O20" i="2"/>
  <c r="P20" i="2"/>
  <c r="Q20" i="2"/>
  <c r="S20" i="2"/>
  <c r="T20" i="2"/>
  <c r="U20" i="2"/>
  <c r="I19" i="2"/>
  <c r="M328" i="13" s="1"/>
  <c r="O19" i="2"/>
  <c r="P19" i="2"/>
  <c r="Q19" i="2"/>
  <c r="S19" i="2"/>
  <c r="T19" i="2"/>
  <c r="U19" i="2"/>
  <c r="I18" i="2"/>
  <c r="M346" i="13" s="1"/>
  <c r="O18" i="2"/>
  <c r="P18" i="2"/>
  <c r="Q18" i="2"/>
  <c r="S18" i="2"/>
  <c r="T18" i="2"/>
  <c r="U18" i="2"/>
  <c r="I17" i="2"/>
  <c r="M348" i="13" s="1"/>
  <c r="O17" i="2"/>
  <c r="P17" i="2"/>
  <c r="Q17" i="2"/>
  <c r="S17" i="2"/>
  <c r="T17" i="2"/>
  <c r="U17" i="2"/>
  <c r="I16" i="2"/>
  <c r="M351" i="13" s="1"/>
  <c r="O16" i="2"/>
  <c r="P16" i="2"/>
  <c r="Q16" i="2"/>
  <c r="S16" i="2"/>
  <c r="T16" i="2"/>
  <c r="U16" i="2"/>
  <c r="I15" i="2"/>
  <c r="M137" i="13" s="1"/>
  <c r="O15" i="2"/>
  <c r="J134" i="13" s="1"/>
  <c r="P15" i="2"/>
  <c r="K134" i="13" s="1"/>
  <c r="Q15" i="2"/>
  <c r="S15" i="2"/>
  <c r="T15" i="2"/>
  <c r="U15" i="2"/>
  <c r="I14" i="2"/>
  <c r="M350" i="13" s="1"/>
  <c r="O14" i="2"/>
  <c r="P14" i="2"/>
  <c r="Q14" i="2"/>
  <c r="S14" i="2"/>
  <c r="J349" i="13" s="1"/>
  <c r="T14" i="2"/>
  <c r="K349" i="13" s="1"/>
  <c r="U14" i="2"/>
  <c r="I13" i="2"/>
  <c r="M347" i="13" s="1"/>
  <c r="O13" i="2"/>
  <c r="P13" i="2"/>
  <c r="Q13" i="2"/>
  <c r="S13" i="2"/>
  <c r="T13" i="2"/>
  <c r="U13" i="2"/>
  <c r="I12" i="2"/>
  <c r="M345" i="13" s="1"/>
  <c r="O12" i="2"/>
  <c r="P12" i="2"/>
  <c r="Q12" i="2"/>
  <c r="S12" i="2"/>
  <c r="T12" i="2"/>
  <c r="U12" i="2"/>
  <c r="I11" i="2"/>
  <c r="M333" i="13" s="1"/>
  <c r="O11" i="2"/>
  <c r="P11" i="2"/>
  <c r="Q11" i="2"/>
  <c r="S11" i="2"/>
  <c r="J332" i="13" s="1"/>
  <c r="T11" i="2"/>
  <c r="K332" i="13" s="1"/>
  <c r="U11" i="2"/>
  <c r="I10" i="2"/>
  <c r="M344" i="13" s="1"/>
  <c r="O10" i="2"/>
  <c r="P10" i="2"/>
  <c r="Q10" i="2"/>
  <c r="S10" i="2"/>
  <c r="J342" i="13" s="1"/>
  <c r="T10" i="2"/>
  <c r="K342" i="13" s="1"/>
  <c r="U10" i="2"/>
  <c r="I9" i="2"/>
  <c r="M331" i="13" s="1"/>
  <c r="O9" i="2"/>
  <c r="P9" i="2"/>
  <c r="Q9" i="2"/>
  <c r="S9" i="2"/>
  <c r="T9" i="2"/>
  <c r="U9" i="2"/>
  <c r="I8" i="2"/>
  <c r="M330" i="13" s="1"/>
  <c r="O8" i="2"/>
  <c r="P8" i="2"/>
  <c r="Q8" i="2"/>
  <c r="S8" i="2"/>
  <c r="T8" i="2"/>
  <c r="U8" i="2"/>
  <c r="I7" i="2"/>
  <c r="M329" i="13" s="1"/>
  <c r="O7" i="2"/>
  <c r="P7" i="2"/>
  <c r="Q7" i="2"/>
  <c r="S7" i="2"/>
  <c r="T7" i="2"/>
  <c r="U7" i="2"/>
  <c r="I6" i="2"/>
  <c r="M327" i="13" s="1"/>
  <c r="O6" i="2"/>
  <c r="J314" i="13" s="1"/>
  <c r="P6" i="2"/>
  <c r="K314" i="13" s="1"/>
  <c r="Q6" i="2"/>
  <c r="S6" i="2"/>
  <c r="J325" i="13" s="1"/>
  <c r="T6" i="2"/>
  <c r="K325" i="13" s="1"/>
  <c r="U6" i="2"/>
  <c r="I5" i="2"/>
  <c r="M35" i="13" s="1"/>
  <c r="O5" i="2"/>
  <c r="P5" i="2"/>
  <c r="Q5" i="2"/>
  <c r="S5" i="2"/>
  <c r="J31" i="13" s="1"/>
  <c r="T5" i="2"/>
  <c r="K31" i="13" s="1"/>
  <c r="U5" i="2"/>
  <c r="I4" i="2"/>
  <c r="M28" i="13" s="1"/>
  <c r="O4" i="2"/>
  <c r="P4" i="2"/>
  <c r="Q4" i="2"/>
  <c r="S4" i="2"/>
  <c r="T4" i="2"/>
  <c r="U4" i="2"/>
  <c r="I3" i="2"/>
  <c r="M40" i="13" s="1"/>
  <c r="O3" i="2"/>
  <c r="J30" i="13" s="1"/>
  <c r="P3" i="2"/>
  <c r="K30" i="13" s="1"/>
  <c r="Q3" i="2"/>
  <c r="S3" i="2"/>
  <c r="J38" i="13" s="1"/>
  <c r="T3" i="2"/>
  <c r="K38" i="13" s="1"/>
  <c r="U3" i="2"/>
  <c r="I2" i="2"/>
  <c r="M27" i="13" s="1"/>
  <c r="O2" i="2"/>
  <c r="J25" i="13" s="1"/>
  <c r="P2" i="2"/>
  <c r="K25" i="13" s="1"/>
  <c r="Q2" i="2"/>
  <c r="S2" i="2"/>
  <c r="J132" i="13" s="1"/>
  <c r="T2" i="2"/>
  <c r="K279" i="13" s="1"/>
  <c r="U2" i="2"/>
  <c r="AA297" i="3"/>
  <c r="AB297" i="3"/>
  <c r="AA296" i="3"/>
  <c r="AB296" i="3"/>
  <c r="AA295" i="3"/>
  <c r="AB295" i="3"/>
  <c r="AA294" i="3"/>
  <c r="AB294" i="3"/>
  <c r="AA293" i="3"/>
  <c r="AB293" i="3"/>
  <c r="AA292" i="3"/>
  <c r="AB292" i="3"/>
  <c r="AA291" i="3"/>
  <c r="AB291" i="3"/>
  <c r="AA290" i="3"/>
  <c r="AB290" i="3"/>
  <c r="AA289" i="3"/>
  <c r="AB289" i="3"/>
  <c r="AA288" i="3"/>
  <c r="AB288" i="3"/>
  <c r="AA287" i="3"/>
  <c r="AB287" i="3"/>
  <c r="AA286" i="3"/>
  <c r="AB286" i="3"/>
  <c r="AA285" i="3"/>
  <c r="AB285" i="3"/>
  <c r="AA284" i="3"/>
  <c r="AB284" i="3"/>
  <c r="AA283" i="3"/>
  <c r="AB283" i="3"/>
  <c r="AA282" i="3"/>
  <c r="AB282" i="3"/>
  <c r="AA281" i="3"/>
  <c r="AB281" i="3"/>
  <c r="AA280" i="3"/>
  <c r="AB280" i="3"/>
  <c r="AA279" i="3"/>
  <c r="AB279" i="3"/>
  <c r="AA278" i="3"/>
  <c r="AB278" i="3"/>
  <c r="AA277" i="3"/>
  <c r="AB277" i="3"/>
  <c r="AA276" i="3"/>
  <c r="AB276" i="3"/>
  <c r="AA275" i="3"/>
  <c r="AB275" i="3"/>
  <c r="AA274" i="3"/>
  <c r="AB274" i="3"/>
  <c r="AA273" i="3"/>
  <c r="AB273" i="3"/>
  <c r="AA272" i="3"/>
  <c r="AB272" i="3"/>
  <c r="AA271" i="3"/>
  <c r="AB271" i="3"/>
  <c r="AA270" i="3"/>
  <c r="AB270" i="3"/>
  <c r="AA269" i="3"/>
  <c r="AB269" i="3"/>
  <c r="AA268" i="3"/>
  <c r="AB268" i="3"/>
  <c r="AA267" i="3"/>
  <c r="AB267" i="3"/>
  <c r="AA266" i="3"/>
  <c r="AB266" i="3"/>
  <c r="AA265" i="3"/>
  <c r="AB265" i="3"/>
  <c r="AA264" i="3"/>
  <c r="AB264" i="3"/>
  <c r="AA263" i="3"/>
  <c r="AB263" i="3"/>
  <c r="AA262" i="3"/>
  <c r="AB262" i="3"/>
  <c r="AA261" i="3"/>
  <c r="AB261" i="3"/>
  <c r="AA260" i="3"/>
  <c r="AB260" i="3"/>
  <c r="AA259" i="3"/>
  <c r="AB259" i="3"/>
  <c r="AA258" i="3"/>
  <c r="AB258" i="3"/>
  <c r="AA257" i="3"/>
  <c r="AB257" i="3"/>
  <c r="AA256" i="3"/>
  <c r="AB256" i="3"/>
  <c r="AA255" i="3"/>
  <c r="AB255" i="3"/>
  <c r="AA254" i="3"/>
  <c r="AB254" i="3"/>
  <c r="AA253" i="3"/>
  <c r="AB253" i="3"/>
  <c r="AA252" i="3"/>
  <c r="AB252" i="3"/>
  <c r="AA251" i="3"/>
  <c r="AB251" i="3"/>
  <c r="AA250" i="3"/>
  <c r="AB250" i="3"/>
  <c r="AA249" i="3"/>
  <c r="AB249" i="3"/>
  <c r="AA248" i="3"/>
  <c r="AB248" i="3"/>
  <c r="AA247" i="3"/>
  <c r="AB247" i="3"/>
  <c r="AA246" i="3"/>
  <c r="AB246" i="3"/>
  <c r="AA245" i="3"/>
  <c r="AB245" i="3"/>
  <c r="AA244" i="3"/>
  <c r="AB244" i="3"/>
  <c r="AA243" i="3"/>
  <c r="AB243" i="3"/>
  <c r="AA242" i="3"/>
  <c r="AB242" i="3"/>
  <c r="AA241" i="3"/>
  <c r="AB241" i="3"/>
  <c r="AA240" i="3"/>
  <c r="AB240" i="3"/>
  <c r="AA239" i="3"/>
  <c r="AB239" i="3"/>
  <c r="AA238" i="3"/>
  <c r="AB238" i="3"/>
  <c r="AA237" i="3"/>
  <c r="AB237" i="3"/>
  <c r="AA236" i="3"/>
  <c r="AB236" i="3"/>
  <c r="AA235" i="3"/>
  <c r="AB235" i="3"/>
  <c r="AA234" i="3"/>
  <c r="AB234" i="3"/>
  <c r="AA233" i="3"/>
  <c r="AB233" i="3"/>
  <c r="AA232" i="3"/>
  <c r="AB232" i="3"/>
  <c r="AA231" i="3"/>
  <c r="AB231" i="3"/>
  <c r="AA230" i="3"/>
  <c r="AB230" i="3"/>
  <c r="AA229" i="3"/>
  <c r="AB229" i="3"/>
  <c r="AA228" i="3"/>
  <c r="AB228" i="3"/>
  <c r="AA227" i="3"/>
  <c r="AB227" i="3"/>
  <c r="AA226" i="3"/>
  <c r="AB226" i="3"/>
  <c r="AA225" i="3"/>
  <c r="AB225" i="3"/>
  <c r="AA224" i="3"/>
  <c r="AB224" i="3"/>
  <c r="AA223" i="3"/>
  <c r="AB223" i="3"/>
  <c r="AA222" i="3"/>
  <c r="AB222" i="3"/>
  <c r="AA221" i="3"/>
  <c r="AB221" i="3"/>
  <c r="AA220" i="3"/>
  <c r="AB220" i="3"/>
  <c r="AA219" i="3"/>
  <c r="AB219" i="3"/>
  <c r="AA218" i="3"/>
  <c r="AB218" i="3"/>
  <c r="AA217" i="3"/>
  <c r="AB217" i="3"/>
  <c r="AA216" i="3"/>
  <c r="AB216" i="3"/>
  <c r="AA215" i="3"/>
  <c r="AB215" i="3"/>
  <c r="AA214" i="3"/>
  <c r="AB214" i="3"/>
  <c r="AA213" i="3"/>
  <c r="AB213" i="3"/>
  <c r="AA212" i="3"/>
  <c r="AB212" i="3"/>
  <c r="AA211" i="3"/>
  <c r="AB211" i="3"/>
  <c r="AA210" i="3"/>
  <c r="AB210" i="3"/>
  <c r="AA209" i="3"/>
  <c r="AB209" i="3"/>
  <c r="AA208" i="3"/>
  <c r="AB208" i="3"/>
  <c r="AA207" i="3"/>
  <c r="AB207" i="3"/>
  <c r="AA206" i="3"/>
  <c r="AB206" i="3"/>
  <c r="AA205" i="3"/>
  <c r="AB205" i="3"/>
  <c r="AA204" i="3"/>
  <c r="AB204" i="3"/>
  <c r="AA203" i="3"/>
  <c r="AB203" i="3"/>
  <c r="AA202" i="3"/>
  <c r="AB202" i="3"/>
  <c r="AA201" i="3"/>
  <c r="AB201" i="3"/>
  <c r="AA200" i="3"/>
  <c r="AB200" i="3"/>
  <c r="AA199" i="3"/>
  <c r="AB199" i="3"/>
  <c r="AA198" i="3"/>
  <c r="AB198" i="3"/>
  <c r="AA197" i="3"/>
  <c r="AB197" i="3"/>
  <c r="AA196" i="3"/>
  <c r="AB196" i="3"/>
  <c r="AA195" i="3"/>
  <c r="AB195" i="3"/>
  <c r="AA194" i="3"/>
  <c r="AB194" i="3"/>
  <c r="AA193" i="3"/>
  <c r="AB193" i="3"/>
  <c r="AA192" i="3"/>
  <c r="AB192" i="3"/>
  <c r="AA191" i="3"/>
  <c r="AB191" i="3"/>
  <c r="AA190" i="3"/>
  <c r="AB190" i="3"/>
  <c r="AA189" i="3"/>
  <c r="AB189" i="3"/>
  <c r="AA188" i="3"/>
  <c r="AB188" i="3"/>
  <c r="AA187" i="3"/>
  <c r="AB187" i="3"/>
  <c r="AA186" i="3"/>
  <c r="AB186" i="3"/>
  <c r="AA185" i="3"/>
  <c r="AB185" i="3"/>
  <c r="AA184" i="3"/>
  <c r="AB184" i="3"/>
  <c r="AA183" i="3"/>
  <c r="AB183" i="3"/>
  <c r="AA182" i="3"/>
  <c r="AB182" i="3"/>
  <c r="AA181" i="3"/>
  <c r="AB181" i="3"/>
  <c r="AA180" i="3"/>
  <c r="AB180" i="3"/>
  <c r="AA179" i="3"/>
  <c r="AB179" i="3"/>
  <c r="AA178" i="3"/>
  <c r="AB178" i="3"/>
  <c r="AA177" i="3"/>
  <c r="AB177" i="3"/>
  <c r="AA176" i="3"/>
  <c r="AB176" i="3"/>
  <c r="AA175" i="3"/>
  <c r="AB175" i="3"/>
  <c r="AA174" i="3"/>
  <c r="AB174" i="3"/>
  <c r="AA173" i="3"/>
  <c r="AB173" i="3"/>
  <c r="AA172" i="3"/>
  <c r="AB172" i="3"/>
  <c r="AA171" i="3"/>
  <c r="AB171" i="3"/>
  <c r="AA170" i="3"/>
  <c r="AB170" i="3"/>
  <c r="AA169" i="3"/>
  <c r="AB169" i="3"/>
  <c r="AA168" i="3"/>
  <c r="AB168" i="3"/>
  <c r="AA167" i="3"/>
  <c r="AB167" i="3"/>
  <c r="AA166" i="3"/>
  <c r="AB166" i="3"/>
  <c r="AA165" i="3"/>
  <c r="AB165" i="3"/>
  <c r="AA164" i="3"/>
  <c r="AB164" i="3"/>
  <c r="AA163" i="3"/>
  <c r="AB163" i="3"/>
  <c r="AA162" i="3"/>
  <c r="AB162" i="3"/>
  <c r="AA161" i="3"/>
  <c r="AB161" i="3"/>
  <c r="AA160" i="3"/>
  <c r="AB160" i="3"/>
  <c r="AA159" i="3"/>
  <c r="AB159" i="3"/>
  <c r="AA158" i="3"/>
  <c r="AB158" i="3"/>
  <c r="AA157" i="3"/>
  <c r="AB157" i="3"/>
  <c r="AA156" i="3"/>
  <c r="AB156" i="3"/>
  <c r="AA155" i="3"/>
  <c r="AB155" i="3"/>
  <c r="AA154" i="3"/>
  <c r="AB154" i="3"/>
  <c r="AA153" i="3"/>
  <c r="AB153" i="3"/>
  <c r="AA152" i="3"/>
  <c r="AB152" i="3"/>
  <c r="AA151" i="3"/>
  <c r="AB151" i="3"/>
  <c r="AA150" i="3"/>
  <c r="AB150" i="3"/>
  <c r="AA149" i="3"/>
  <c r="AB149" i="3"/>
  <c r="AA148" i="3"/>
  <c r="AB148" i="3"/>
  <c r="AA147" i="3"/>
  <c r="AB147" i="3"/>
  <c r="AA146" i="3"/>
  <c r="AB146" i="3"/>
  <c r="AA145" i="3"/>
  <c r="AB145" i="3"/>
  <c r="AA144" i="3"/>
  <c r="AB144" i="3"/>
  <c r="AA143" i="3"/>
  <c r="AB143" i="3"/>
  <c r="AA142" i="3"/>
  <c r="AB142" i="3"/>
  <c r="AA141" i="3"/>
  <c r="AB141" i="3"/>
  <c r="AA140" i="3"/>
  <c r="AB140" i="3"/>
  <c r="AA139" i="3"/>
  <c r="AB139" i="3"/>
  <c r="AA138" i="3"/>
  <c r="AB138" i="3"/>
  <c r="AA137" i="3"/>
  <c r="AB137" i="3"/>
  <c r="AA136" i="3"/>
  <c r="AB136" i="3"/>
  <c r="AA135" i="3"/>
  <c r="AB135" i="3"/>
  <c r="AA134" i="3"/>
  <c r="AB134" i="3"/>
  <c r="AA133" i="3"/>
  <c r="AB133" i="3"/>
  <c r="AA132" i="3"/>
  <c r="AB132" i="3"/>
  <c r="AA131" i="3"/>
  <c r="AB131" i="3"/>
  <c r="AA130" i="3"/>
  <c r="AB130" i="3"/>
  <c r="AA129" i="3"/>
  <c r="AB129" i="3"/>
  <c r="AA128" i="3"/>
  <c r="AB128" i="3"/>
  <c r="AA127" i="3"/>
  <c r="AB127" i="3"/>
  <c r="AA126" i="3"/>
  <c r="AB126" i="3"/>
  <c r="AA125" i="3"/>
  <c r="AB125" i="3"/>
  <c r="AA124" i="3"/>
  <c r="AB124" i="3"/>
  <c r="AA123" i="3"/>
  <c r="AB123" i="3"/>
  <c r="AA122" i="3"/>
  <c r="AB122" i="3"/>
  <c r="AA121" i="3"/>
  <c r="AB121" i="3"/>
  <c r="AA120" i="3"/>
  <c r="AB120" i="3"/>
  <c r="AA119" i="3"/>
  <c r="AB119" i="3"/>
  <c r="AA118" i="3"/>
  <c r="AB118" i="3"/>
  <c r="AA117" i="3"/>
  <c r="AB117" i="3"/>
  <c r="AA116" i="3"/>
  <c r="AB116" i="3"/>
  <c r="AA115" i="3"/>
  <c r="AB115" i="3"/>
  <c r="AA114" i="3"/>
  <c r="AB114" i="3"/>
  <c r="AA113" i="3"/>
  <c r="AB113" i="3"/>
  <c r="AA112" i="3"/>
  <c r="AB112" i="3"/>
  <c r="AA111" i="3"/>
  <c r="AB111" i="3"/>
  <c r="AA110" i="3"/>
  <c r="AB110" i="3"/>
  <c r="AA109" i="3"/>
  <c r="AB109" i="3"/>
  <c r="AA108" i="3"/>
  <c r="AB108" i="3"/>
  <c r="AA107" i="3"/>
  <c r="AB107" i="3"/>
  <c r="AA106" i="3"/>
  <c r="AB106" i="3"/>
  <c r="AA105" i="3"/>
  <c r="AB105" i="3"/>
  <c r="AA104" i="3"/>
  <c r="AB104" i="3"/>
  <c r="AA103" i="3"/>
  <c r="AB103" i="3"/>
  <c r="AA102" i="3"/>
  <c r="AB102" i="3"/>
  <c r="AA101" i="3"/>
  <c r="AB101" i="3"/>
  <c r="AA100" i="3"/>
  <c r="AB100" i="3"/>
  <c r="AA99" i="3"/>
  <c r="AB99" i="3"/>
  <c r="AA98" i="3"/>
  <c r="AB98" i="3"/>
  <c r="AA97" i="3"/>
  <c r="AB97" i="3"/>
  <c r="AA96" i="3"/>
  <c r="AB96" i="3"/>
  <c r="AA95" i="3"/>
  <c r="AB95" i="3"/>
  <c r="AA94" i="3"/>
  <c r="AB94" i="3"/>
  <c r="AA93" i="3"/>
  <c r="AB93" i="3"/>
  <c r="AA92" i="3"/>
  <c r="AB92" i="3"/>
  <c r="AA91" i="3"/>
  <c r="AB91" i="3"/>
  <c r="AA90" i="3"/>
  <c r="AB90" i="3"/>
  <c r="AA89" i="3"/>
  <c r="AB89" i="3"/>
  <c r="AA88" i="3"/>
  <c r="AB88" i="3"/>
  <c r="AA87" i="3"/>
  <c r="AB87" i="3"/>
  <c r="AA86" i="3"/>
  <c r="AB86" i="3"/>
  <c r="AA85" i="3"/>
  <c r="AB85" i="3"/>
  <c r="AA84" i="3"/>
  <c r="AB84" i="3"/>
  <c r="AA83" i="3"/>
  <c r="AB83" i="3"/>
  <c r="AA82" i="3"/>
  <c r="AB82" i="3"/>
  <c r="AA81" i="3"/>
  <c r="AB81" i="3"/>
  <c r="AA80" i="3"/>
  <c r="AB80" i="3"/>
  <c r="AA79" i="3"/>
  <c r="AB79" i="3"/>
  <c r="AA78" i="3"/>
  <c r="AB78" i="3"/>
  <c r="AA77" i="3"/>
  <c r="AB77" i="3"/>
  <c r="AA76" i="3"/>
  <c r="AB76" i="3"/>
  <c r="AA75" i="3"/>
  <c r="AB75" i="3"/>
  <c r="AA74" i="3"/>
  <c r="AB74" i="3"/>
  <c r="AA73" i="3"/>
  <c r="AB73" i="3"/>
  <c r="AA72" i="3"/>
  <c r="AB72" i="3"/>
  <c r="AA71" i="3"/>
  <c r="AB71" i="3"/>
  <c r="AA70" i="3"/>
  <c r="AB70" i="3"/>
  <c r="AA69" i="3"/>
  <c r="AB69" i="3"/>
  <c r="AA68" i="3"/>
  <c r="AB68" i="3"/>
  <c r="AA67" i="3"/>
  <c r="AB67" i="3"/>
  <c r="AA66" i="3"/>
  <c r="AB66" i="3"/>
  <c r="AA65" i="3"/>
  <c r="AB65" i="3"/>
  <c r="AA64" i="3"/>
  <c r="AB64" i="3"/>
  <c r="AA63" i="3"/>
  <c r="AB63" i="3"/>
  <c r="AA62" i="3"/>
  <c r="AB62" i="3"/>
  <c r="AA61" i="3"/>
  <c r="AB61" i="3"/>
  <c r="AA60" i="3"/>
  <c r="AB60" i="3"/>
  <c r="AA59" i="3"/>
  <c r="AB59" i="3"/>
  <c r="AA58" i="3"/>
  <c r="AB58" i="3"/>
  <c r="AA57" i="3"/>
  <c r="AB57" i="3"/>
  <c r="AA56" i="3"/>
  <c r="AB56" i="3"/>
  <c r="AA55" i="3"/>
  <c r="AB55" i="3"/>
  <c r="AA54" i="3"/>
  <c r="AB54" i="3"/>
  <c r="AA53" i="3"/>
  <c r="AB53" i="3"/>
  <c r="AA52" i="3"/>
  <c r="AB52" i="3"/>
  <c r="AA51" i="3"/>
  <c r="AB51" i="3"/>
  <c r="AA50" i="3"/>
  <c r="AB50" i="3"/>
  <c r="AA49" i="3"/>
  <c r="AB49" i="3"/>
  <c r="AA48" i="3"/>
  <c r="AB48" i="3"/>
  <c r="AA47" i="3"/>
  <c r="AB47" i="3"/>
  <c r="AA46" i="3"/>
  <c r="AB46" i="3"/>
  <c r="AA45" i="3"/>
  <c r="AB45" i="3"/>
  <c r="AA44" i="3"/>
  <c r="AB44" i="3"/>
  <c r="AA43" i="3"/>
  <c r="AB43" i="3"/>
  <c r="AA42" i="3"/>
  <c r="AB42" i="3"/>
  <c r="AA41" i="3"/>
  <c r="AB41" i="3"/>
  <c r="AA40" i="3"/>
  <c r="AB40" i="3"/>
  <c r="AA39" i="3"/>
  <c r="AB39" i="3"/>
  <c r="AA38" i="3"/>
  <c r="AB38" i="3"/>
  <c r="AA37" i="3"/>
  <c r="AB37" i="3"/>
  <c r="AA36" i="3"/>
  <c r="AB36" i="3"/>
  <c r="AA35" i="3"/>
  <c r="AB35" i="3"/>
  <c r="AA34" i="3"/>
  <c r="AB34" i="3"/>
  <c r="AA33" i="3"/>
  <c r="AB33" i="3"/>
  <c r="AA32" i="3"/>
  <c r="AB32" i="3"/>
  <c r="AA31" i="3"/>
  <c r="AB31" i="3"/>
  <c r="AA30" i="3"/>
  <c r="AB30" i="3"/>
  <c r="AA29" i="3"/>
  <c r="AB29" i="3"/>
  <c r="AA28" i="3"/>
  <c r="AB28" i="3"/>
  <c r="AA27" i="3"/>
  <c r="AB27" i="3"/>
  <c r="AA26" i="3"/>
  <c r="AB26" i="3"/>
  <c r="AA25" i="3"/>
  <c r="AB25" i="3"/>
  <c r="AA24" i="3"/>
  <c r="AB24" i="3"/>
  <c r="AA23" i="3"/>
  <c r="AB23" i="3"/>
  <c r="AA22" i="3"/>
  <c r="AB22" i="3"/>
  <c r="AA21" i="3"/>
  <c r="AB21" i="3"/>
  <c r="AA20" i="3"/>
  <c r="AB20" i="3"/>
  <c r="AA19" i="3"/>
  <c r="AB19" i="3"/>
  <c r="AA18" i="3"/>
  <c r="AB18" i="3"/>
  <c r="AA17" i="3"/>
  <c r="AB17" i="3"/>
  <c r="AA16" i="3"/>
  <c r="AB16" i="3"/>
  <c r="AA15" i="3"/>
  <c r="AB15" i="3"/>
  <c r="AA14" i="3"/>
  <c r="AB14" i="3"/>
  <c r="AA13" i="3"/>
  <c r="AB13" i="3"/>
  <c r="AA12" i="3"/>
  <c r="AB12" i="3"/>
  <c r="AA11" i="3"/>
  <c r="AB11" i="3"/>
  <c r="AA10" i="3"/>
  <c r="AB10" i="3"/>
  <c r="AA9" i="3"/>
  <c r="AB9" i="3"/>
  <c r="AA8" i="3"/>
  <c r="AB8" i="3"/>
  <c r="AA7" i="3"/>
  <c r="AB7" i="3"/>
  <c r="AA6" i="3"/>
  <c r="AB6" i="3"/>
  <c r="AA5" i="3"/>
  <c r="AB5" i="3"/>
  <c r="AA4" i="3"/>
  <c r="AB4" i="3"/>
  <c r="AA3" i="3"/>
  <c r="AB3" i="3"/>
  <c r="G1" i="5"/>
  <c r="H1" i="5"/>
  <c r="I1" i="5"/>
  <c r="C1" i="5"/>
  <c r="G53" i="13" l="1"/>
  <c r="F53" i="13" s="1"/>
  <c r="P53" i="13" s="1"/>
  <c r="Q53" i="13" s="1"/>
  <c r="G62" i="13"/>
  <c r="F62" i="13" s="1"/>
  <c r="P62" i="13" s="1"/>
  <c r="Q62" i="13" s="1"/>
  <c r="G78" i="13"/>
  <c r="F78" i="13" s="1"/>
  <c r="P78" i="13" s="1"/>
  <c r="Q78" i="13" s="1"/>
  <c r="G98" i="13"/>
  <c r="F98" i="13" s="1"/>
  <c r="P98" i="13" s="1"/>
  <c r="Q98" i="13" s="1"/>
  <c r="G104" i="13"/>
  <c r="F104" i="13" s="1"/>
  <c r="P104" i="13" s="1"/>
  <c r="Q104" i="13" s="1"/>
  <c r="G140" i="13"/>
  <c r="F140" i="13" s="1"/>
  <c r="P140" i="13" s="1"/>
  <c r="Q140" i="13" s="1"/>
  <c r="G164" i="13"/>
  <c r="F164" i="13" s="1"/>
  <c r="P164" i="13" s="1"/>
  <c r="Q164" i="13" s="1"/>
  <c r="G168" i="13"/>
  <c r="F168" i="13" s="1"/>
  <c r="P168" i="13" s="1"/>
  <c r="Q168" i="13" s="1"/>
  <c r="G176" i="13"/>
  <c r="F176" i="13" s="1"/>
  <c r="P176" i="13" s="1"/>
  <c r="Q176" i="13" s="1"/>
  <c r="G44" i="13"/>
  <c r="F44" i="13" s="1"/>
  <c r="P44" i="13" s="1"/>
  <c r="Q44" i="13" s="1"/>
  <c r="G52" i="13"/>
  <c r="F52" i="13" s="1"/>
  <c r="P52" i="13" s="1"/>
  <c r="Q52" i="13" s="1"/>
  <c r="G69" i="13"/>
  <c r="F69" i="13" s="1"/>
  <c r="P69" i="13" s="1"/>
  <c r="Q69" i="13" s="1"/>
  <c r="G77" i="13"/>
  <c r="F77" i="13" s="1"/>
  <c r="P77" i="13" s="1"/>
  <c r="Q77" i="13" s="1"/>
  <c r="G85" i="13"/>
  <c r="F85" i="13" s="1"/>
  <c r="P85" i="13" s="1"/>
  <c r="Q85" i="13" s="1"/>
  <c r="G97" i="13"/>
  <c r="F97" i="13" s="1"/>
  <c r="P97" i="13" s="1"/>
  <c r="Q97" i="13" s="1"/>
  <c r="G4" i="13"/>
  <c r="F4" i="13" s="1"/>
  <c r="P4" i="13" s="1"/>
  <c r="Q4" i="13" s="1"/>
  <c r="G5" i="13"/>
  <c r="F5" i="13" s="1"/>
  <c r="P5" i="13" s="1"/>
  <c r="Q5" i="13" s="1"/>
  <c r="G7" i="13"/>
  <c r="F7" i="13" s="1"/>
  <c r="P7" i="13" s="1"/>
  <c r="Q7" i="13" s="1"/>
  <c r="G8" i="13"/>
  <c r="F8" i="13" s="1"/>
  <c r="P8" i="13" s="1"/>
  <c r="Q8" i="13" s="1"/>
  <c r="G9" i="13"/>
  <c r="F9" i="13" s="1"/>
  <c r="P9" i="13" s="1"/>
  <c r="Q9" i="13" s="1"/>
  <c r="G11" i="13"/>
  <c r="F11" i="13" s="1"/>
  <c r="P11" i="13" s="1"/>
  <c r="Q11" i="13" s="1"/>
  <c r="G12" i="13"/>
  <c r="F12" i="13" s="1"/>
  <c r="P12" i="13" s="1"/>
  <c r="Q12" i="13" s="1"/>
  <c r="G15" i="13"/>
  <c r="F15" i="13" s="1"/>
  <c r="P15" i="13" s="1"/>
  <c r="Q15" i="13" s="1"/>
  <c r="G43" i="13"/>
  <c r="F43" i="13" s="1"/>
  <c r="P43" i="13" s="1"/>
  <c r="Q43" i="13" s="1"/>
  <c r="G59" i="13"/>
  <c r="F59" i="13" s="1"/>
  <c r="P59" i="13" s="1"/>
  <c r="Q59" i="13" s="1"/>
  <c r="G68" i="13"/>
  <c r="F68" i="13" s="1"/>
  <c r="P68" i="13" s="1"/>
  <c r="Q68" i="13" s="1"/>
  <c r="G76" i="13"/>
  <c r="F76" i="13" s="1"/>
  <c r="P76" i="13" s="1"/>
  <c r="Q76" i="13" s="1"/>
  <c r="G84" i="13"/>
  <c r="F84" i="13" s="1"/>
  <c r="P84" i="13" s="1"/>
  <c r="Q84" i="13" s="1"/>
  <c r="G91" i="13"/>
  <c r="F91" i="13" s="1"/>
  <c r="P91" i="13" s="1"/>
  <c r="Q91" i="13" s="1"/>
  <c r="G148" i="13"/>
  <c r="F148" i="13" s="1"/>
  <c r="P148" i="13" s="1"/>
  <c r="Q148" i="13" s="1"/>
  <c r="G163" i="13"/>
  <c r="F163" i="13" s="1"/>
  <c r="P163" i="13" s="1"/>
  <c r="Q163" i="13" s="1"/>
  <c r="G171" i="13"/>
  <c r="F171" i="13" s="1"/>
  <c r="P171" i="13" s="1"/>
  <c r="Q171" i="13" s="1"/>
  <c r="G175" i="13"/>
  <c r="F175" i="13" s="1"/>
  <c r="P175" i="13" s="1"/>
  <c r="Q175" i="13" s="1"/>
  <c r="G16" i="13"/>
  <c r="F16" i="13" s="1"/>
  <c r="P16" i="13" s="1"/>
  <c r="Q16" i="13" s="1"/>
  <c r="G17" i="13"/>
  <c r="F17" i="13" s="1"/>
  <c r="P17" i="13" s="1"/>
  <c r="Q17" i="13" s="1"/>
  <c r="G18" i="13"/>
  <c r="F18" i="13" s="1"/>
  <c r="P18" i="13" s="1"/>
  <c r="Q18" i="13" s="1"/>
  <c r="G19" i="13"/>
  <c r="F19" i="13" s="1"/>
  <c r="P19" i="13" s="1"/>
  <c r="Q19" i="13" s="1"/>
  <c r="G20" i="13"/>
  <c r="F20" i="13" s="1"/>
  <c r="P20" i="13" s="1"/>
  <c r="Q20" i="13" s="1"/>
  <c r="G21" i="13"/>
  <c r="F21" i="13" s="1"/>
  <c r="P21" i="13" s="1"/>
  <c r="Q21" i="13" s="1"/>
  <c r="G22" i="13"/>
  <c r="F22" i="13" s="1"/>
  <c r="P22" i="13" s="1"/>
  <c r="Q22" i="13" s="1"/>
  <c r="G23" i="13"/>
  <c r="F23" i="13" s="1"/>
  <c r="P23" i="13" s="1"/>
  <c r="Q23" i="13" s="1"/>
  <c r="G24" i="13"/>
  <c r="F24" i="13" s="1"/>
  <c r="P24" i="13" s="1"/>
  <c r="Q24" i="13" s="1"/>
  <c r="G27" i="13"/>
  <c r="F27" i="13" s="1"/>
  <c r="P27" i="13" s="1"/>
  <c r="Q27" i="13" s="1"/>
  <c r="G28" i="13"/>
  <c r="F28" i="13" s="1"/>
  <c r="P28" i="13" s="1"/>
  <c r="Q28" i="13" s="1"/>
  <c r="G29" i="13"/>
  <c r="F29" i="13" s="1"/>
  <c r="P29" i="13" s="1"/>
  <c r="Q29" i="13" s="1"/>
  <c r="G32" i="13"/>
  <c r="F32" i="13" s="1"/>
  <c r="P32" i="13" s="1"/>
  <c r="Q32" i="13" s="1"/>
  <c r="G33" i="13"/>
  <c r="F33" i="13" s="1"/>
  <c r="P33" i="13" s="1"/>
  <c r="Q33" i="13" s="1"/>
  <c r="G34" i="13"/>
  <c r="F34" i="13" s="1"/>
  <c r="P34" i="13" s="1"/>
  <c r="Q34" i="13" s="1"/>
  <c r="G35" i="13"/>
  <c r="F35" i="13" s="1"/>
  <c r="P35" i="13" s="1"/>
  <c r="Q35" i="13" s="1"/>
  <c r="G42" i="13"/>
  <c r="F42" i="13" s="1"/>
  <c r="P42" i="13" s="1"/>
  <c r="Q42" i="13" s="1"/>
  <c r="G50" i="13"/>
  <c r="F50" i="13" s="1"/>
  <c r="P50" i="13" s="1"/>
  <c r="Q50" i="13" s="1"/>
  <c r="G58" i="13"/>
  <c r="F58" i="13" s="1"/>
  <c r="P58" i="13" s="1"/>
  <c r="Q58" i="13" s="1"/>
  <c r="G67" i="13"/>
  <c r="F67" i="13" s="1"/>
  <c r="P67" i="13" s="1"/>
  <c r="Q67" i="13" s="1"/>
  <c r="G124" i="13"/>
  <c r="F124" i="13" s="1"/>
  <c r="P124" i="13" s="1"/>
  <c r="Q124" i="13" s="1"/>
  <c r="G36" i="13"/>
  <c r="F36" i="13" s="1"/>
  <c r="P36" i="13" s="1"/>
  <c r="Q36" i="13" s="1"/>
  <c r="G37" i="13"/>
  <c r="F37" i="13" s="1"/>
  <c r="P37" i="13" s="1"/>
  <c r="Q37" i="13" s="1"/>
  <c r="G39" i="13"/>
  <c r="F39" i="13" s="1"/>
  <c r="P39" i="13" s="1"/>
  <c r="Q39" i="13" s="1"/>
  <c r="G40" i="13"/>
  <c r="F40" i="13" s="1"/>
  <c r="P40" i="13" s="1"/>
  <c r="Q40" i="13" s="1"/>
  <c r="G41" i="13"/>
  <c r="F41" i="13" s="1"/>
  <c r="P41" i="13" s="1"/>
  <c r="Q41" i="13" s="1"/>
  <c r="G49" i="13"/>
  <c r="F49" i="13" s="1"/>
  <c r="P49" i="13" s="1"/>
  <c r="Q49" i="13" s="1"/>
  <c r="G57" i="13"/>
  <c r="F57" i="13" s="1"/>
  <c r="P57" i="13" s="1"/>
  <c r="Q57" i="13" s="1"/>
  <c r="G74" i="13"/>
  <c r="F74" i="13" s="1"/>
  <c r="P74" i="13" s="1"/>
  <c r="Q74" i="13" s="1"/>
  <c r="G107" i="13"/>
  <c r="F107" i="13" s="1"/>
  <c r="P107" i="13" s="1"/>
  <c r="Q107" i="13" s="1"/>
  <c r="G152" i="13"/>
  <c r="F152" i="13" s="1"/>
  <c r="P152" i="13" s="1"/>
  <c r="Q152" i="13" s="1"/>
  <c r="G162" i="13"/>
  <c r="F162" i="13" s="1"/>
  <c r="P162" i="13" s="1"/>
  <c r="Q162" i="13" s="1"/>
  <c r="G166" i="13"/>
  <c r="F166" i="13" s="1"/>
  <c r="P166" i="13" s="1"/>
  <c r="Q166" i="13" s="1"/>
  <c r="G174" i="13"/>
  <c r="F174" i="13" s="1"/>
  <c r="P174" i="13" s="1"/>
  <c r="Q174" i="13" s="1"/>
  <c r="G48" i="13"/>
  <c r="F48" i="13" s="1"/>
  <c r="P48" i="13" s="1"/>
  <c r="Q48" i="13" s="1"/>
  <c r="G56" i="13"/>
  <c r="F56" i="13" s="1"/>
  <c r="P56" i="13" s="1"/>
  <c r="Q56" i="13" s="1"/>
  <c r="G65" i="13"/>
  <c r="F65" i="13" s="1"/>
  <c r="P65" i="13" s="1"/>
  <c r="Q65" i="13" s="1"/>
  <c r="G73" i="13"/>
  <c r="F73" i="13" s="1"/>
  <c r="P73" i="13" s="1"/>
  <c r="Q73" i="13" s="1"/>
  <c r="G81" i="13"/>
  <c r="F81" i="13" s="1"/>
  <c r="P81" i="13" s="1"/>
  <c r="Q81" i="13" s="1"/>
  <c r="G89" i="13"/>
  <c r="F89" i="13" s="1"/>
  <c r="P89" i="13" s="1"/>
  <c r="Q89" i="13" s="1"/>
  <c r="G95" i="13"/>
  <c r="F95" i="13" s="1"/>
  <c r="P95" i="13" s="1"/>
  <c r="Q95" i="13" s="1"/>
  <c r="G100" i="13"/>
  <c r="F100" i="13" s="1"/>
  <c r="P100" i="13" s="1"/>
  <c r="Q100" i="13" s="1"/>
  <c r="G123" i="13"/>
  <c r="F123" i="13" s="1"/>
  <c r="P123" i="13" s="1"/>
  <c r="Q123" i="13" s="1"/>
  <c r="G47" i="13"/>
  <c r="F47" i="13" s="1"/>
  <c r="P47" i="13" s="1"/>
  <c r="Q47" i="13" s="1"/>
  <c r="G55" i="13"/>
  <c r="F55" i="13" s="1"/>
  <c r="P55" i="13" s="1"/>
  <c r="Q55" i="13" s="1"/>
  <c r="G72" i="13"/>
  <c r="F72" i="13" s="1"/>
  <c r="P72" i="13" s="1"/>
  <c r="Q72" i="13" s="1"/>
  <c r="G80" i="13"/>
  <c r="F80" i="13" s="1"/>
  <c r="P80" i="13" s="1"/>
  <c r="Q80" i="13" s="1"/>
  <c r="G88" i="13"/>
  <c r="F88" i="13" s="1"/>
  <c r="P88" i="13" s="1"/>
  <c r="Q88" i="13" s="1"/>
  <c r="G116" i="13"/>
  <c r="F116" i="13" s="1"/>
  <c r="P116" i="13" s="1"/>
  <c r="Q116" i="13" s="1"/>
  <c r="G161" i="13"/>
  <c r="F161" i="13" s="1"/>
  <c r="P161" i="13" s="1"/>
  <c r="Q161" i="13" s="1"/>
  <c r="G165" i="13"/>
  <c r="F165" i="13" s="1"/>
  <c r="P165" i="13" s="1"/>
  <c r="Q165" i="13" s="1"/>
  <c r="G169" i="13"/>
  <c r="F169" i="13" s="1"/>
  <c r="P169" i="13" s="1"/>
  <c r="Q169" i="13" s="1"/>
  <c r="G46" i="13"/>
  <c r="F46" i="13" s="1"/>
  <c r="P46" i="13" s="1"/>
  <c r="Q46" i="13" s="1"/>
  <c r="G71" i="13"/>
  <c r="F71" i="13" s="1"/>
  <c r="P71" i="13" s="1"/>
  <c r="Q71" i="13" s="1"/>
  <c r="G79" i="13"/>
  <c r="F79" i="13" s="1"/>
  <c r="P79" i="13" s="1"/>
  <c r="Q79" i="13" s="1"/>
  <c r="G87" i="13"/>
  <c r="F87" i="13" s="1"/>
  <c r="P87" i="13" s="1"/>
  <c r="Q87" i="13" s="1"/>
  <c r="G136" i="13"/>
  <c r="F136" i="13" s="1"/>
  <c r="P136" i="13" s="1"/>
  <c r="Q136" i="13" s="1"/>
  <c r="G125" i="13"/>
  <c r="F125" i="13" s="1"/>
  <c r="P125" i="13" s="1"/>
  <c r="Q125" i="13" s="1"/>
  <c r="G133" i="13"/>
  <c r="F133" i="13" s="1"/>
  <c r="P133" i="13" s="1"/>
  <c r="Q133" i="13" s="1"/>
  <c r="G141" i="13"/>
  <c r="F141" i="13" s="1"/>
  <c r="P141" i="13" s="1"/>
  <c r="Q141" i="13" s="1"/>
  <c r="G149" i="13"/>
  <c r="F149" i="13" s="1"/>
  <c r="P149" i="13" s="1"/>
  <c r="Q149" i="13" s="1"/>
  <c r="G188" i="13"/>
  <c r="F188" i="13" s="1"/>
  <c r="P188" i="13" s="1"/>
  <c r="Q188" i="13" s="1"/>
  <c r="G196" i="13"/>
  <c r="F196" i="13" s="1"/>
  <c r="P196" i="13" s="1"/>
  <c r="Q196" i="13" s="1"/>
  <c r="G204" i="13"/>
  <c r="F204" i="13" s="1"/>
  <c r="P204" i="13" s="1"/>
  <c r="Q204" i="13" s="1"/>
  <c r="G212" i="13"/>
  <c r="F212" i="13" s="1"/>
  <c r="P212" i="13" s="1"/>
  <c r="Q212" i="13" s="1"/>
  <c r="G228" i="13"/>
  <c r="F228" i="13" s="1"/>
  <c r="P228" i="13" s="1"/>
  <c r="Q228" i="13" s="1"/>
  <c r="G236" i="13"/>
  <c r="F236" i="13" s="1"/>
  <c r="P236" i="13" s="1"/>
  <c r="Q236" i="13" s="1"/>
  <c r="G244" i="13"/>
  <c r="F244" i="13" s="1"/>
  <c r="P244" i="13" s="1"/>
  <c r="Q244" i="13" s="1"/>
  <c r="G252" i="13"/>
  <c r="F252" i="13" s="1"/>
  <c r="P252" i="13" s="1"/>
  <c r="Q252" i="13" s="1"/>
  <c r="G267" i="13"/>
  <c r="F267" i="13" s="1"/>
  <c r="P267" i="13" s="1"/>
  <c r="Q267" i="13" s="1"/>
  <c r="G187" i="13"/>
  <c r="F187" i="13" s="1"/>
  <c r="P187" i="13" s="1"/>
  <c r="Q187" i="13" s="1"/>
  <c r="G195" i="13"/>
  <c r="F195" i="13" s="1"/>
  <c r="P195" i="13" s="1"/>
  <c r="Q195" i="13" s="1"/>
  <c r="G203" i="13"/>
  <c r="F203" i="13" s="1"/>
  <c r="P203" i="13" s="1"/>
  <c r="Q203" i="13" s="1"/>
  <c r="G211" i="13"/>
  <c r="F211" i="13" s="1"/>
  <c r="P211" i="13" s="1"/>
  <c r="Q211" i="13" s="1"/>
  <c r="G219" i="13"/>
  <c r="F219" i="13" s="1"/>
  <c r="P219" i="13" s="1"/>
  <c r="Q219" i="13" s="1"/>
  <c r="G227" i="13"/>
  <c r="F227" i="13" s="1"/>
  <c r="P227" i="13" s="1"/>
  <c r="Q227" i="13" s="1"/>
  <c r="G235" i="13"/>
  <c r="F235" i="13" s="1"/>
  <c r="P235" i="13" s="1"/>
  <c r="Q235" i="13" s="1"/>
  <c r="G243" i="13"/>
  <c r="F243" i="13" s="1"/>
  <c r="P243" i="13" s="1"/>
  <c r="Q243" i="13" s="1"/>
  <c r="G251" i="13"/>
  <c r="F251" i="13" s="1"/>
  <c r="P251" i="13" s="1"/>
  <c r="Q251" i="13" s="1"/>
  <c r="G259" i="13"/>
  <c r="F259" i="13" s="1"/>
  <c r="P259" i="13" s="1"/>
  <c r="Q259" i="13" s="1"/>
  <c r="G277" i="13"/>
  <c r="F277" i="13" s="1"/>
  <c r="P277" i="13" s="1"/>
  <c r="Q277" i="13" s="1"/>
  <c r="G285" i="13"/>
  <c r="F285" i="13" s="1"/>
  <c r="P285" i="13" s="1"/>
  <c r="Q285" i="13" s="1"/>
  <c r="G289" i="13"/>
  <c r="F289" i="13" s="1"/>
  <c r="P289" i="13" s="1"/>
  <c r="Q289" i="13" s="1"/>
  <c r="G293" i="13"/>
  <c r="F293" i="13" s="1"/>
  <c r="P293" i="13" s="1"/>
  <c r="Q293" i="13" s="1"/>
  <c r="G297" i="13"/>
  <c r="F297" i="13" s="1"/>
  <c r="P297" i="13" s="1"/>
  <c r="Q297" i="13" s="1"/>
  <c r="G301" i="13"/>
  <c r="F301" i="13" s="1"/>
  <c r="P301" i="13" s="1"/>
  <c r="Q301" i="13" s="1"/>
  <c r="G305" i="13"/>
  <c r="F305" i="13" s="1"/>
  <c r="P305" i="13" s="1"/>
  <c r="Q305" i="13" s="1"/>
  <c r="G313" i="13"/>
  <c r="F313" i="13" s="1"/>
  <c r="P313" i="13" s="1"/>
  <c r="Q313" i="13" s="1"/>
  <c r="G317" i="13"/>
  <c r="F317" i="13" s="1"/>
  <c r="P317" i="13" s="1"/>
  <c r="Q317" i="13" s="1"/>
  <c r="G321" i="13"/>
  <c r="F321" i="13" s="1"/>
  <c r="P321" i="13" s="1"/>
  <c r="Q321" i="13" s="1"/>
  <c r="G329" i="13"/>
  <c r="F329" i="13" s="1"/>
  <c r="P329" i="13" s="1"/>
  <c r="Q329" i="13" s="1"/>
  <c r="G147" i="13"/>
  <c r="F147" i="13" s="1"/>
  <c r="P147" i="13" s="1"/>
  <c r="Q147" i="13" s="1"/>
  <c r="G155" i="13"/>
  <c r="F155" i="13" s="1"/>
  <c r="P155" i="13" s="1"/>
  <c r="Q155" i="13" s="1"/>
  <c r="G186" i="13"/>
  <c r="F186" i="13" s="1"/>
  <c r="P186" i="13" s="1"/>
  <c r="Q186" i="13" s="1"/>
  <c r="G194" i="13"/>
  <c r="F194" i="13" s="1"/>
  <c r="P194" i="13" s="1"/>
  <c r="Q194" i="13" s="1"/>
  <c r="G202" i="13"/>
  <c r="F202" i="13" s="1"/>
  <c r="P202" i="13" s="1"/>
  <c r="Q202" i="13" s="1"/>
  <c r="G210" i="13"/>
  <c r="F210" i="13" s="1"/>
  <c r="P210" i="13" s="1"/>
  <c r="Q210" i="13" s="1"/>
  <c r="G218" i="13"/>
  <c r="F218" i="13" s="1"/>
  <c r="P218" i="13" s="1"/>
  <c r="Q218" i="13" s="1"/>
  <c r="G226" i="13"/>
  <c r="F226" i="13" s="1"/>
  <c r="P226" i="13" s="1"/>
  <c r="Q226" i="13" s="1"/>
  <c r="G234" i="13"/>
  <c r="F234" i="13" s="1"/>
  <c r="P234" i="13" s="1"/>
  <c r="Q234" i="13" s="1"/>
  <c r="G242" i="13"/>
  <c r="F242" i="13" s="1"/>
  <c r="P242" i="13" s="1"/>
  <c r="Q242" i="13" s="1"/>
  <c r="G250" i="13"/>
  <c r="F250" i="13" s="1"/>
  <c r="P250" i="13" s="1"/>
  <c r="Q250" i="13" s="1"/>
  <c r="G258" i="13"/>
  <c r="F258" i="13" s="1"/>
  <c r="P258" i="13" s="1"/>
  <c r="Q258" i="13" s="1"/>
  <c r="G122" i="13"/>
  <c r="F122" i="13" s="1"/>
  <c r="P122" i="13" s="1"/>
  <c r="Q122" i="13" s="1"/>
  <c r="G130" i="13"/>
  <c r="F130" i="13" s="1"/>
  <c r="P130" i="13" s="1"/>
  <c r="Q130" i="13" s="1"/>
  <c r="G146" i="13"/>
  <c r="F146" i="13" s="1"/>
  <c r="P146" i="13" s="1"/>
  <c r="Q146" i="13" s="1"/>
  <c r="G154" i="13"/>
  <c r="F154" i="13" s="1"/>
  <c r="P154" i="13" s="1"/>
  <c r="Q154" i="13" s="1"/>
  <c r="G185" i="13"/>
  <c r="F185" i="13" s="1"/>
  <c r="P185" i="13" s="1"/>
  <c r="Q185" i="13" s="1"/>
  <c r="G193" i="13"/>
  <c r="F193" i="13" s="1"/>
  <c r="P193" i="13" s="1"/>
  <c r="Q193" i="13" s="1"/>
  <c r="G201" i="13"/>
  <c r="F201" i="13" s="1"/>
  <c r="P201" i="13" s="1"/>
  <c r="Q201" i="13" s="1"/>
  <c r="G209" i="13"/>
  <c r="F209" i="13" s="1"/>
  <c r="P209" i="13" s="1"/>
  <c r="Q209" i="13" s="1"/>
  <c r="G217" i="13"/>
  <c r="F217" i="13" s="1"/>
  <c r="P217" i="13" s="1"/>
  <c r="Q217" i="13" s="1"/>
  <c r="G233" i="13"/>
  <c r="F233" i="13" s="1"/>
  <c r="P233" i="13" s="1"/>
  <c r="Q233" i="13" s="1"/>
  <c r="G241" i="13"/>
  <c r="F241" i="13" s="1"/>
  <c r="P241" i="13" s="1"/>
  <c r="Q241" i="13" s="1"/>
  <c r="G257" i="13"/>
  <c r="F257" i="13" s="1"/>
  <c r="P257" i="13" s="1"/>
  <c r="Q257" i="13" s="1"/>
  <c r="G265" i="13"/>
  <c r="F265" i="13" s="1"/>
  <c r="P265" i="13" s="1"/>
  <c r="Q265" i="13" s="1"/>
  <c r="G276" i="13"/>
  <c r="F276" i="13" s="1"/>
  <c r="P276" i="13" s="1"/>
  <c r="Q276" i="13" s="1"/>
  <c r="G280" i="13"/>
  <c r="F280" i="13" s="1"/>
  <c r="P280" i="13" s="1"/>
  <c r="Q280" i="13" s="1"/>
  <c r="G284" i="13"/>
  <c r="F284" i="13" s="1"/>
  <c r="P284" i="13" s="1"/>
  <c r="Q284" i="13" s="1"/>
  <c r="G288" i="13"/>
  <c r="F288" i="13" s="1"/>
  <c r="P288" i="13" s="1"/>
  <c r="Q288" i="13" s="1"/>
  <c r="G292" i="13"/>
  <c r="F292" i="13" s="1"/>
  <c r="P292" i="13" s="1"/>
  <c r="Q292" i="13" s="1"/>
  <c r="G96" i="13"/>
  <c r="F96" i="13" s="1"/>
  <c r="P96" i="13" s="1"/>
  <c r="Q96" i="13" s="1"/>
  <c r="G113" i="13"/>
  <c r="F113" i="13" s="1"/>
  <c r="P113" i="13" s="1"/>
  <c r="Q113" i="13" s="1"/>
  <c r="G129" i="13"/>
  <c r="F129" i="13" s="1"/>
  <c r="P129" i="13" s="1"/>
  <c r="Q129" i="13" s="1"/>
  <c r="G137" i="13"/>
  <c r="F137" i="13" s="1"/>
  <c r="P137" i="13" s="1"/>
  <c r="Q137" i="13" s="1"/>
  <c r="G145" i="13"/>
  <c r="F145" i="13" s="1"/>
  <c r="P145" i="13" s="1"/>
  <c r="Q145" i="13" s="1"/>
  <c r="G184" i="13"/>
  <c r="F184" i="13" s="1"/>
  <c r="P184" i="13" s="1"/>
  <c r="Q184" i="13" s="1"/>
  <c r="G192" i="13"/>
  <c r="F192" i="13" s="1"/>
  <c r="P192" i="13" s="1"/>
  <c r="Q192" i="13" s="1"/>
  <c r="G200" i="13"/>
  <c r="F200" i="13" s="1"/>
  <c r="P200" i="13" s="1"/>
  <c r="Q200" i="13" s="1"/>
  <c r="G208" i="13"/>
  <c r="F208" i="13" s="1"/>
  <c r="P208" i="13" s="1"/>
  <c r="Q208" i="13" s="1"/>
  <c r="G216" i="13"/>
  <c r="F216" i="13" s="1"/>
  <c r="P216" i="13" s="1"/>
  <c r="Q216" i="13" s="1"/>
  <c r="G224" i="13"/>
  <c r="F224" i="13" s="1"/>
  <c r="P224" i="13" s="1"/>
  <c r="Q224" i="13" s="1"/>
  <c r="G232" i="13"/>
  <c r="F232" i="13" s="1"/>
  <c r="P232" i="13" s="1"/>
  <c r="Q232" i="13" s="1"/>
  <c r="G240" i="13"/>
  <c r="F240" i="13" s="1"/>
  <c r="P240" i="13" s="1"/>
  <c r="Q240" i="13" s="1"/>
  <c r="G248" i="13"/>
  <c r="F248" i="13" s="1"/>
  <c r="P248" i="13" s="1"/>
  <c r="Q248" i="13" s="1"/>
  <c r="G264" i="13"/>
  <c r="F264" i="13" s="1"/>
  <c r="P264" i="13" s="1"/>
  <c r="Q264" i="13" s="1"/>
  <c r="G271" i="13"/>
  <c r="F271" i="13" s="1"/>
  <c r="P271" i="13" s="1"/>
  <c r="Q271" i="13" s="1"/>
  <c r="G177" i="13"/>
  <c r="F177" i="13" s="1"/>
  <c r="P177" i="13" s="1"/>
  <c r="Q177" i="13" s="1"/>
  <c r="G178" i="13"/>
  <c r="F178" i="13" s="1"/>
  <c r="P178" i="13" s="1"/>
  <c r="Q178" i="13" s="1"/>
  <c r="G179" i="13"/>
  <c r="F179" i="13" s="1"/>
  <c r="P179" i="13" s="1"/>
  <c r="Q179" i="13" s="1"/>
  <c r="G181" i="13"/>
  <c r="F181" i="13" s="1"/>
  <c r="P181" i="13" s="1"/>
  <c r="Q181" i="13" s="1"/>
  <c r="G182" i="13"/>
  <c r="F182" i="13" s="1"/>
  <c r="P182" i="13" s="1"/>
  <c r="Q182" i="13" s="1"/>
  <c r="G183" i="13"/>
  <c r="F183" i="13" s="1"/>
  <c r="P183" i="13" s="1"/>
  <c r="Q183" i="13" s="1"/>
  <c r="G191" i="13"/>
  <c r="F191" i="13" s="1"/>
  <c r="P191" i="13" s="1"/>
  <c r="Q191" i="13" s="1"/>
  <c r="G199" i="13"/>
  <c r="F199" i="13" s="1"/>
  <c r="P199" i="13" s="1"/>
  <c r="Q199" i="13" s="1"/>
  <c r="G207" i="13"/>
  <c r="F207" i="13" s="1"/>
  <c r="P207" i="13" s="1"/>
  <c r="Q207" i="13" s="1"/>
  <c r="G223" i="13"/>
  <c r="F223" i="13" s="1"/>
  <c r="P223" i="13" s="1"/>
  <c r="Q223" i="13" s="1"/>
  <c r="G239" i="13"/>
  <c r="F239" i="13" s="1"/>
  <c r="P239" i="13" s="1"/>
  <c r="Q239" i="13" s="1"/>
  <c r="G247" i="13"/>
  <c r="F247" i="13" s="1"/>
  <c r="P247" i="13" s="1"/>
  <c r="Q247" i="13" s="1"/>
  <c r="G263" i="13"/>
  <c r="F263" i="13" s="1"/>
  <c r="P263" i="13" s="1"/>
  <c r="Q263" i="13" s="1"/>
  <c r="G275" i="13"/>
  <c r="F275" i="13" s="1"/>
  <c r="P275" i="13" s="1"/>
  <c r="Q275" i="13" s="1"/>
  <c r="G283" i="13"/>
  <c r="F283" i="13" s="1"/>
  <c r="P283" i="13" s="1"/>
  <c r="Q283" i="13" s="1"/>
  <c r="G295" i="13"/>
  <c r="F295" i="13" s="1"/>
  <c r="P295" i="13" s="1"/>
  <c r="Q295" i="13" s="1"/>
  <c r="G299" i="13"/>
  <c r="F299" i="13" s="1"/>
  <c r="P299" i="13" s="1"/>
  <c r="Q299" i="13" s="1"/>
  <c r="G307" i="13"/>
  <c r="F307" i="13" s="1"/>
  <c r="P307" i="13" s="1"/>
  <c r="Q307" i="13" s="1"/>
  <c r="G319" i="13"/>
  <c r="F319" i="13" s="1"/>
  <c r="P319" i="13" s="1"/>
  <c r="Q319" i="13" s="1"/>
  <c r="G323" i="13"/>
  <c r="F323" i="13" s="1"/>
  <c r="P323" i="13" s="1"/>
  <c r="Q323" i="13" s="1"/>
  <c r="G327" i="13"/>
  <c r="F327" i="13" s="1"/>
  <c r="P327" i="13" s="1"/>
  <c r="Q327" i="13" s="1"/>
  <c r="G94" i="13"/>
  <c r="F94" i="13" s="1"/>
  <c r="P94" i="13" s="1"/>
  <c r="Q94" i="13" s="1"/>
  <c r="G103" i="13"/>
  <c r="F103" i="13" s="1"/>
  <c r="P103" i="13" s="1"/>
  <c r="Q103" i="13" s="1"/>
  <c r="G119" i="13"/>
  <c r="F119" i="13" s="1"/>
  <c r="P119" i="13" s="1"/>
  <c r="Q119" i="13" s="1"/>
  <c r="G151" i="13"/>
  <c r="F151" i="13" s="1"/>
  <c r="P151" i="13" s="1"/>
  <c r="Q151" i="13" s="1"/>
  <c r="G190" i="13"/>
  <c r="F190" i="13" s="1"/>
  <c r="P190" i="13" s="1"/>
  <c r="Q190" i="13" s="1"/>
  <c r="G198" i="13"/>
  <c r="F198" i="13" s="1"/>
  <c r="P198" i="13" s="1"/>
  <c r="Q198" i="13" s="1"/>
  <c r="G206" i="13"/>
  <c r="F206" i="13" s="1"/>
  <c r="P206" i="13" s="1"/>
  <c r="Q206" i="13" s="1"/>
  <c r="G214" i="13"/>
  <c r="F214" i="13" s="1"/>
  <c r="P214" i="13" s="1"/>
  <c r="Q214" i="13" s="1"/>
  <c r="G222" i="13"/>
  <c r="F222" i="13" s="1"/>
  <c r="P222" i="13" s="1"/>
  <c r="Q222" i="13" s="1"/>
  <c r="G230" i="13"/>
  <c r="F230" i="13" s="1"/>
  <c r="P230" i="13" s="1"/>
  <c r="Q230" i="13" s="1"/>
  <c r="G238" i="13"/>
  <c r="F238" i="13" s="1"/>
  <c r="P238" i="13" s="1"/>
  <c r="Q238" i="13" s="1"/>
  <c r="G246" i="13"/>
  <c r="F246" i="13" s="1"/>
  <c r="P246" i="13" s="1"/>
  <c r="Q246" i="13" s="1"/>
  <c r="G254" i="13"/>
  <c r="F254" i="13" s="1"/>
  <c r="P254" i="13" s="1"/>
  <c r="Q254" i="13" s="1"/>
  <c r="G262" i="13"/>
  <c r="F262" i="13" s="1"/>
  <c r="P262" i="13" s="1"/>
  <c r="Q262" i="13" s="1"/>
  <c r="G269" i="13"/>
  <c r="F269" i="13" s="1"/>
  <c r="P269" i="13" s="1"/>
  <c r="Q269" i="13" s="1"/>
  <c r="G93" i="13"/>
  <c r="F93" i="13" s="1"/>
  <c r="P93" i="13" s="1"/>
  <c r="Q93" i="13" s="1"/>
  <c r="G102" i="13"/>
  <c r="F102" i="13" s="1"/>
  <c r="P102" i="13" s="1"/>
  <c r="Q102" i="13" s="1"/>
  <c r="G110" i="13"/>
  <c r="F110" i="13" s="1"/>
  <c r="P110" i="13" s="1"/>
  <c r="Q110" i="13" s="1"/>
  <c r="G126" i="13"/>
  <c r="F126" i="13" s="1"/>
  <c r="P126" i="13" s="1"/>
  <c r="Q126" i="13" s="1"/>
  <c r="G142" i="13"/>
  <c r="F142" i="13" s="1"/>
  <c r="P142" i="13" s="1"/>
  <c r="Q142" i="13" s="1"/>
  <c r="G189" i="13"/>
  <c r="F189" i="13" s="1"/>
  <c r="P189" i="13" s="1"/>
  <c r="Q189" i="13" s="1"/>
  <c r="G197" i="13"/>
  <c r="F197" i="13" s="1"/>
  <c r="P197" i="13" s="1"/>
  <c r="Q197" i="13" s="1"/>
  <c r="G213" i="13"/>
  <c r="F213" i="13" s="1"/>
  <c r="P213" i="13" s="1"/>
  <c r="Q213" i="13" s="1"/>
  <c r="G221" i="13"/>
  <c r="F221" i="13" s="1"/>
  <c r="P221" i="13" s="1"/>
  <c r="Q221" i="13" s="1"/>
  <c r="G229" i="13"/>
  <c r="F229" i="13" s="1"/>
  <c r="P229" i="13" s="1"/>
  <c r="Q229" i="13" s="1"/>
  <c r="G245" i="13"/>
  <c r="F245" i="13" s="1"/>
  <c r="P245" i="13" s="1"/>
  <c r="Q245" i="13" s="1"/>
  <c r="G253" i="13"/>
  <c r="F253" i="13" s="1"/>
  <c r="P253" i="13" s="1"/>
  <c r="Q253" i="13" s="1"/>
  <c r="G268" i="13"/>
  <c r="F268" i="13" s="1"/>
  <c r="P268" i="13" s="1"/>
  <c r="Q268" i="13" s="1"/>
  <c r="G274" i="13"/>
  <c r="F274" i="13" s="1"/>
  <c r="P274" i="13" s="1"/>
  <c r="Q274" i="13" s="1"/>
  <c r="G286" i="13"/>
  <c r="F286" i="13" s="1"/>
  <c r="P286" i="13" s="1"/>
  <c r="Q286" i="13" s="1"/>
  <c r="G333" i="13"/>
  <c r="F333" i="13" s="1"/>
  <c r="P333" i="13" s="1"/>
  <c r="Q333" i="13" s="1"/>
  <c r="G341" i="13"/>
  <c r="F341" i="13" s="1"/>
  <c r="P341" i="13" s="1"/>
  <c r="Q341" i="13" s="1"/>
  <c r="G345" i="13"/>
  <c r="F345" i="13" s="1"/>
  <c r="P345" i="13" s="1"/>
  <c r="Q345" i="13" s="1"/>
  <c r="G272" i="13"/>
  <c r="F272" i="13" s="1"/>
  <c r="P272" i="13" s="1"/>
  <c r="Q272" i="13" s="1"/>
  <c r="G304" i="13"/>
  <c r="F304" i="13" s="1"/>
  <c r="P304" i="13" s="1"/>
  <c r="Q304" i="13" s="1"/>
  <c r="G308" i="13"/>
  <c r="F308" i="13" s="1"/>
  <c r="P308" i="13" s="1"/>
  <c r="Q308" i="13" s="1"/>
  <c r="G316" i="13"/>
  <c r="F316" i="13" s="1"/>
  <c r="P316" i="13" s="1"/>
  <c r="Q316" i="13" s="1"/>
  <c r="G320" i="13"/>
  <c r="F320" i="13" s="1"/>
  <c r="P320" i="13" s="1"/>
  <c r="Q320" i="13" s="1"/>
  <c r="G324" i="13"/>
  <c r="F324" i="13" s="1"/>
  <c r="P324" i="13" s="1"/>
  <c r="Q324" i="13" s="1"/>
  <c r="G328" i="13"/>
  <c r="F328" i="13" s="1"/>
  <c r="P328" i="13" s="1"/>
  <c r="Q328" i="13" s="1"/>
  <c r="G336" i="13"/>
  <c r="F336" i="13" s="1"/>
  <c r="P336" i="13" s="1"/>
  <c r="Q336" i="13" s="1"/>
  <c r="G340" i="13"/>
  <c r="F340" i="13" s="1"/>
  <c r="P340" i="13" s="1"/>
  <c r="Q340" i="13" s="1"/>
  <c r="G344" i="13"/>
  <c r="F344" i="13" s="1"/>
  <c r="P344" i="13" s="1"/>
  <c r="Q344" i="13" s="1"/>
  <c r="G348" i="13"/>
  <c r="F348" i="13" s="1"/>
  <c r="P348" i="13" s="1"/>
  <c r="Q348" i="13" s="1"/>
  <c r="G270" i="13"/>
  <c r="F270" i="13" s="1"/>
  <c r="P270" i="13" s="1"/>
  <c r="Q270" i="13" s="1"/>
  <c r="G331" i="13"/>
  <c r="F331" i="13" s="1"/>
  <c r="P331" i="13" s="1"/>
  <c r="Q331" i="13" s="1"/>
  <c r="G335" i="13"/>
  <c r="F335" i="13" s="1"/>
  <c r="P335" i="13" s="1"/>
  <c r="Q335" i="13" s="1"/>
  <c r="G339" i="13"/>
  <c r="F339" i="13" s="1"/>
  <c r="P339" i="13" s="1"/>
  <c r="Q339" i="13" s="1"/>
  <c r="G343" i="13"/>
  <c r="F343" i="13" s="1"/>
  <c r="P343" i="13" s="1"/>
  <c r="Q343" i="13" s="1"/>
  <c r="G347" i="13"/>
  <c r="F347" i="13" s="1"/>
  <c r="P347" i="13" s="1"/>
  <c r="Q347" i="13" s="1"/>
  <c r="G294" i="13"/>
  <c r="F294" i="13" s="1"/>
  <c r="P294" i="13" s="1"/>
  <c r="Q294" i="13" s="1"/>
  <c r="G298" i="13"/>
  <c r="F298" i="13" s="1"/>
  <c r="P298" i="13" s="1"/>
  <c r="Q298" i="13" s="1"/>
  <c r="G306" i="13"/>
  <c r="F306" i="13" s="1"/>
  <c r="P306" i="13" s="1"/>
  <c r="Q306" i="13" s="1"/>
  <c r="G310" i="13"/>
  <c r="F310" i="13" s="1"/>
  <c r="P310" i="13" s="1"/>
  <c r="Q310" i="13" s="1"/>
  <c r="G318" i="13"/>
  <c r="F318" i="13" s="1"/>
  <c r="P318" i="13" s="1"/>
  <c r="Q318" i="13" s="1"/>
  <c r="G322" i="13"/>
  <c r="F322" i="13" s="1"/>
  <c r="P322" i="13" s="1"/>
  <c r="Q322" i="13" s="1"/>
  <c r="G326" i="13"/>
  <c r="F326" i="13" s="1"/>
  <c r="P326" i="13" s="1"/>
  <c r="Q326" i="13" s="1"/>
  <c r="G330" i="13"/>
  <c r="F330" i="13" s="1"/>
  <c r="P330" i="13" s="1"/>
  <c r="Q330" i="13" s="1"/>
  <c r="G334" i="13"/>
  <c r="F334" i="13" s="1"/>
  <c r="P334" i="13" s="1"/>
  <c r="Q334" i="13" s="1"/>
  <c r="G338" i="13"/>
  <c r="F338" i="13" s="1"/>
  <c r="P338" i="13" s="1"/>
  <c r="Q338" i="13" s="1"/>
  <c r="G346" i="13"/>
  <c r="F346" i="13" s="1"/>
  <c r="P346" i="13" s="1"/>
  <c r="Q346" i="13" s="1"/>
  <c r="G158" i="13"/>
  <c r="F158" i="13" s="1"/>
  <c r="P158" i="13" s="1"/>
  <c r="Q158" i="13" s="1"/>
  <c r="G159" i="13"/>
  <c r="F159" i="13" s="1"/>
  <c r="P159" i="13" s="1"/>
  <c r="Q159" i="13" s="1"/>
  <c r="G160" i="13"/>
  <c r="F160" i="13" s="1"/>
  <c r="P160" i="13" s="1"/>
  <c r="Q160" i="13" s="1"/>
  <c r="G350" i="13"/>
  <c r="F350" i="13" s="1"/>
  <c r="P350" i="13" s="1"/>
  <c r="Q350" i="13" s="1"/>
  <c r="G351" i="13"/>
  <c r="F351" i="13" s="1"/>
  <c r="P351" i="13" s="1"/>
  <c r="Q351" i="13" s="1"/>
  <c r="K14" i="13"/>
  <c r="K26" i="13"/>
  <c r="K112" i="13"/>
  <c r="J121" i="13"/>
  <c r="K128" i="13"/>
  <c r="J279" i="13"/>
  <c r="J26" i="13"/>
  <c r="J112" i="13"/>
  <c r="J128" i="13"/>
  <c r="K139" i="13"/>
  <c r="K118" i="13"/>
  <c r="J139" i="13"/>
  <c r="K256" i="13"/>
  <c r="J14" i="13"/>
  <c r="K61" i="13"/>
  <c r="K109" i="13"/>
  <c r="J118" i="13"/>
  <c r="K135" i="13"/>
  <c r="J256" i="13"/>
  <c r="J61" i="13"/>
  <c r="J109" i="13"/>
  <c r="J135" i="13"/>
  <c r="K312" i="13"/>
  <c r="K115" i="13"/>
  <c r="J312" i="13"/>
  <c r="K106" i="13"/>
  <c r="J115" i="13"/>
  <c r="K132" i="13"/>
  <c r="J106" i="13"/>
  <c r="K121" i="13"/>
</calcChain>
</file>

<file path=xl/sharedStrings.xml><?xml version="1.0" encoding="utf-8"?>
<sst xmlns="http://schemas.openxmlformats.org/spreadsheetml/2006/main" count="5393" uniqueCount="3024">
  <si>
    <t>Preparatory Steps:</t>
  </si>
  <si>
    <t>Additional notes</t>
  </si>
  <si>
    <t>i</t>
  </si>
  <si>
    <t>Run Get Sections flow</t>
  </si>
  <si>
    <t>only necessary if sections have been updated since last run</t>
  </si>
  <si>
    <t>ii</t>
  </si>
  <si>
    <t>Run Get Sections:Subsections Flow</t>
  </si>
  <si>
    <t>not necessary for new checklists (checklists that have already been run once will already have existing Section:Subsection relationships)</t>
  </si>
  <si>
    <t>iii</t>
  </si>
  <si>
    <t>Save document as YYMMDD_PC_FAP_Interim</t>
  </si>
  <si>
    <t>Process Run:</t>
  </si>
  <si>
    <t>Run "v6 Interim - Get Principle Iterations" flow with correct HTTPS filter</t>
  </si>
  <si>
    <t>Copy section guids from PI table to unique sections table AND section:subsection table, remove duplicates from unique sections table, and organize by order</t>
  </si>
  <si>
    <t>Copy subsection guids from PI table to unique subsections table AND section:subsection table, remove duplicates from unique sections table</t>
  </si>
  <si>
    <t>in Section:Subsection table, remove duplicates based on Title column</t>
  </si>
  <si>
    <t>IF new sections need to be created, then add the rows to be uploaded to the last subsection:section table (subsection:section10) and run Section:Subsection Flow</t>
  </si>
  <si>
    <t>run PQ flow</t>
  </si>
  <si>
    <t>add P&amp;C guids that didn't get retrieved from PQ flow run to the bottom of the table on Sheet "PQ"</t>
  </si>
  <si>
    <t>run build flow</t>
  </si>
  <si>
    <t>GUID</t>
  </si>
  <si>
    <t>Column1</t>
  </si>
  <si>
    <t>Number</t>
  </si>
  <si>
    <t>PGUID</t>
  </si>
  <si>
    <t>P</t>
  </si>
  <si>
    <t>CGUID</t>
  </si>
  <si>
    <t>C</t>
  </si>
  <si>
    <t>L</t>
  </si>
  <si>
    <t>LGUID</t>
  </si>
  <si>
    <t>MGUID</t>
  </si>
  <si>
    <t>M</t>
  </si>
  <si>
    <t>JG</t>
  </si>
  <si>
    <t>GG</t>
  </si>
  <si>
    <t>SGUID</t>
  </si>
  <si>
    <t>S</t>
  </si>
  <si>
    <t>Sbody</t>
  </si>
  <si>
    <t>Order</t>
  </si>
  <si>
    <t>SSGUID</t>
  </si>
  <si>
    <t>SS</t>
  </si>
  <si>
    <t>Ssbody</t>
  </si>
  <si>
    <t>Column2</t>
  </si>
  <si>
    <t>NA Exempt</t>
  </si>
  <si>
    <t>PHU</t>
  </si>
  <si>
    <t>57zh5RXeAe6wHhCK0WqVWW</t>
  </si>
  <si>
    <t xml:space="preserve">AQ-GFS 03.01 </t>
  </si>
  <si>
    <t>5KY6hi3SNEv3HVdZvmSusd</t>
  </si>
  <si>
    <t>La finca tiene una evaluación de riesgos para la higiene documentada.</t>
  </si>
  <si>
    <t>6Lu47eHe1p8zfjF9Vlf1eO</t>
  </si>
  <si>
    <t>La evaluación de riesgos para la higiene documentada debe ser apropiada para las actividades que se desarrollan en la finca y debe revisarse anualmente y actualizarse cuando se produzcan cambios (p. ej., realización de otras actividades).
Sin opción de “N/A”.</t>
  </si>
  <si>
    <t>5nISxpmIvwZJyExTIGOvlS</t>
  </si>
  <si>
    <t>2PY4EEd6KbBqNYrQrNPBD4</t>
  </si>
  <si>
    <t>5TvyR0UgB0EOmnMkFaZftX</t>
  </si>
  <si>
    <t>6Z3G0EmbHuhBoyMtzcz7N0</t>
  </si>
  <si>
    <t xml:space="preserve">AQ-GFS 04.02.02 </t>
  </si>
  <si>
    <t>1i4DsVfRz9VZgNHn7EiEPy</t>
  </si>
  <si>
    <t>Todas las personas que trabajan en la finca han recibido formación en higiene.</t>
  </si>
  <si>
    <t>1quevQrbifp7g9fwrxamjJ</t>
  </si>
  <si>
    <t>Se debe dar un curso introductorio sobre higiene, tanto escrito como oral. Los trabajadores nuevos deben recibir dicha formación y confirmar su participación. Este curso debe ser apropiado para sus actividades y en él se deben cubrir todas las instrucciones de AQ 03.02. Todas las personas, incluidos los dueños y los encargados, deben participar anualmente en el curso básico de higiene de la granja.</t>
  </si>
  <si>
    <t>2jUiyLvMOWJh04zKpLzls8</t>
  </si>
  <si>
    <t>57CpNqy9lJZPIEGl3cpn84</t>
  </si>
  <si>
    <t>2IMsSYWG2fojjWo8efL0Pu</t>
  </si>
  <si>
    <t>AQ-GFS 03.02</t>
  </si>
  <si>
    <t>4KCLpfkmg2Jhr6PCpGqBpu</t>
  </si>
  <si>
    <t>Hay establecidos procedimientos de higiene documentados para minimizar los riesgos para la inocuidad alimentaria.</t>
  </si>
  <si>
    <t>1PVZNo7qoblO4KdKoFQmh9</t>
  </si>
  <si>
    <t>La granja debe contar con procedimientos de higiene que aborden los riesgos identificados en la evaluación de riesgos en AQ 03.01. Los procedimientos deben incluir instrucciones visiblemente mostradas para trabajadores, visitantes y subcontratistas. Las instrucciones deben también basarse en los resultados de la evaluación de riesgos para la higiene descrita en AQ 03.01 y deben incluir como mínimo:
\- El requisito de lavarse las manos
\- El requisito de cubrir los cortes en la piel
\- La limitación de fumar, comer y beber a las áreas designadas
\- La notificación inmediata a la dirección o al supervisor de cualquier infección o problema de salud relevantes, también si se presenta algún síntoma de enfermedad (p. ej., fiebre, vómitos, ictericia, diarrea). En este momento se debe evitar que estos trabajadores tengan contacto directo con el producto y las superficies de contacto con los alimentos
\- El procedimiento de regreso al trabajo tras una ausencia por enfermedad
\- La notificación de cualquier contaminación del producto por contacto con fluidos corporales
\- El uso de la vestimenta protectora adecuada provista siempre que las actividades de los individuos puedan representar un riesgo de contaminación para el producto
Sin opción de “N/A”.</t>
  </si>
  <si>
    <t>12GamC3vBfMDUBveQNUa5L</t>
  </si>
  <si>
    <t>AQ-GFS 04.01.04</t>
  </si>
  <si>
    <t>7mgJOIp5OM09i4bFpOtMIN</t>
  </si>
  <si>
    <t>Los trabajadores tienen acceso a sanitarios limpios, áreas donde pueden guardar sus alimentos, áreas destinadas a comer y descansar, instalaciones para el lavado de manos y agua potable.</t>
  </si>
  <si>
    <t>59CoBuJbv4Dd8pwzpolVO8</t>
  </si>
  <si>
    <t>Se debe proporcionar a los trabajadores sanitarios, instalaciones para el lavado de manos, un lugar donde puedan guardar sus alimentos y un lugar destinado a comer y descansar. Los trabajadores deben poder usar las áreas de descanso cuando lo necesiten, sin restricciones; excepto en caso de crisis.
Sin opción de “N/A”.</t>
  </si>
  <si>
    <t>4owgIkC6nXLa7lsm0MrLOO</t>
  </si>
  <si>
    <t>2ZivpJlufQNCuiC6C8FAZZ</t>
  </si>
  <si>
    <t>AQ 28.02.02</t>
  </si>
  <si>
    <t>4D4w5yU2vbSDHyPgMOlh3C</t>
  </si>
  <si>
    <t>Para cada centro postcosecha, el productor verifica que el producto y la cantidad recibidos internamente o de proveedores con certificación GLOBALG.A.P. (Número GLOBALG.A.P. \[GGN] o Número de Cadena de Custodia \[CoC]) coincidan con lo que se indica en los documentos de entrega y las órdenes de compra.</t>
  </si>
  <si>
    <t>30yVTUVIMRQmWFikFDQ5wc</t>
  </si>
  <si>
    <t>Para cada centro postcosecha, el productor debe tener establecido un procedimiento para verificar que la cantidad de cada producto certificado recibido coincida con lo que se indica en los documentos de entrega y/u órdenes de compra. Se debe disponer de un registro u otra evidencia de que los documentos de entrega y/o las órdenes de compra coinciden.</t>
  </si>
  <si>
    <t>6wlTC8ogftkq4iCmKwM5w9</t>
  </si>
  <si>
    <t>62pcFPkt77OZum9a77v4Bc</t>
  </si>
  <si>
    <t>4brhemqOJ3VMfRkm8ZbC6N</t>
  </si>
  <si>
    <t>AQ 28.02.04</t>
  </si>
  <si>
    <t>2ubDM327z99XJSzvKfhoI7</t>
  </si>
  <si>
    <t>El productor dispone de un procedimiento para presentar de manera sistemática una reclamación ante la secretaría GLOBALG.A.P. siempre que un proveedor obtenga un mal resultado en la verificación de los insumos en los sistemas TI GLOBALG.A.P. (p. ej., puede que el certificado sea falso, haya sido emitido a otra entidad legal o haya vencido).</t>
  </si>
  <si>
    <t>CoYhHYcrS5SctH84i6cAp</t>
  </si>
  <si>
    <t>Si no se puede encontrar el Número GLOBALG.A.P. (GGN) o Número de Cadena de Custodia (CoC) de un proveedor (puede que el certificado sea falso), si no se pueden autentificar las credenciales legales (puede que el certificado se haya emitido a otra entidad legal) y/o si no se puede determinar la validez del certificado (puede que el certificado haya vencido) en los sistemas TI GLOBALG.A.P., esto puede indicar un fraude por parte del proveedor. El productor debe disponer de un procedimiento para presentar de manera sistemática una reclamación ante la secretaría GLOBALG.A.P. siempre que un proveedor obtenga un mal resultado en la verificación de los insumos en los sistemas TI GLOBALG.A.P. La reclamación debe incluir el GGN y/o Número CoC del proveedor, así como los datos de identificación.</t>
  </si>
  <si>
    <t>5u5yuwBvVHREFyBbfs9mfl</t>
  </si>
  <si>
    <t>AQ 28.02.05</t>
  </si>
  <si>
    <t>2mZiy6tlCK3q6rnvGBvjVv</t>
  </si>
  <si>
    <t>Si un socio comercial solicita la verificación de las salidas, el productor dispone de un procedimiento para verificar de forma sistemática la(s) fecha(s) de vencimiento de los certificados de los proveedores en los sistemas TI GLOBALG.A.P. antes de que los productos certificados se envíen a ese socio comercial.</t>
  </si>
  <si>
    <t>3ItW2GGamljUecIWupebQ1</t>
  </si>
  <si>
    <t>Los socios comerciales que compran productos como certificados y etiquetados con el Número GLOBALG.A.P. (GGN), el Número de Cadena de Custodia (CoC) y/o la etiqueta GGN pueden solicitar la verificación de las salidas. El productor debe verificar la validez del certificado del respectivo proveedor en los sistemas TI GLOBALG.A.P. Esta verificación se debe realizar antes o durante el proceso de envío del producto y debe constar en un registro u otro protocolo de documentación. Este registro/documentación debe estar disponible para los auditores del organismo de certificación (OC). Los productos etiquetados con un GGN, Número CoC y/o etiqueta GGN no se deben enviar si el estado de la certificación del proveedor cambia de válido durante la producción y el almacenamiento a no válido en el momento del envío a los socios comerciales. La verificación de salidas solicitada por los socios comerciales debe comunicarse al OC pertinente. Debe haber establecido un procedimiento claramente documentado con medidas y acciones correctivas que se tomarán cuando el estado de la certificación de un proveedor cambie de válido durante la producción y el almacenamiento a no válido en el momento del envío a los socios comerciales.
“N/A” si el socio comercial no solicita la verificación de salidas.</t>
  </si>
  <si>
    <t>13CetXaLYmBJomirJYnZXc</t>
  </si>
  <si>
    <t>AQ 28.02.06</t>
  </si>
  <si>
    <t>7mVdfbj2pkSQm023L9Ab2F</t>
  </si>
  <si>
    <t>La palabra GLOBALG.A.P., las marcas registradas y el logotipo de GLOBALG.A.P., y el Número GLOBALG.A.P. (GGN) se utilizan en los productos salientes de acuerdo con el reglamento general GLOBALG.A.P. y el documento “Uso de marcas registradas de GLOBALG.A.P.: política y directrices”.</t>
  </si>
  <si>
    <t>zB9JpQzAwZOJBXsP6UMOt</t>
  </si>
  <si>
    <t>Se deben consultar y seguir las directrices relativas a las marcas registradas y al etiquetado del producto del reglamento general GLOBALG.A.P. y del documento “Uso de marcas registradas de GLOBALG.A.P.: política y directrices”.
Sin opción de “N/A”.</t>
  </si>
  <si>
    <t>4y4XfK5WguKQQzyYxhM7vj</t>
  </si>
  <si>
    <t>28.05.02</t>
  </si>
  <si>
    <t>2HzzsuXgosFKPgHl6HEeP1</t>
  </si>
  <si>
    <t>El productor emplea envases que llevan los elementos visuales de la etiqueta GGN solo para los productos certificados y utiliza únicamente diseños de envases que han sido aprobados por la oficina de la etiqueta GGN.</t>
  </si>
  <si>
    <t>TWKZUlAUj2hQen5APDVtN</t>
  </si>
  <si>
    <t>Debe haber establecido un procedimiento para garantizar que solo los productos certificados se etiquetan con los elementos visuales de la etiqueta GGN. Los diseños de envases deben ser aprobados por la oficina de la etiqueta GGN antes de su uso.
“N/A” si el productor actúa como subcontratista de una empresa aprobada.</t>
  </si>
  <si>
    <t>zq9mC4X4axaBhi2FBiFDN</t>
  </si>
  <si>
    <t>ghgEzneaCfOlrcrUtsHzQ</t>
  </si>
  <si>
    <t>AQ 28.03.01</t>
  </si>
  <si>
    <t>22OejBzLIImUBK3A3vuJ7m</t>
  </si>
  <si>
    <t>El productor utiliza un método de segregación del producto o de preservación de la identidad para asegurar la trazabilidad.</t>
  </si>
  <si>
    <t>31TwwphsOeb7GN5EhWlCaZ</t>
  </si>
  <si>
    <t>El productor debe asegurar la trazabilidad de una de las siguientes maneras:
\- Usando el método de segregación para asegurar la trazabilidad de más de un productor individual Opción 1 o grupo de productores Opción 2 con certificación
\- Usando el método de preservación de la identidad para asegurar la trazabilidad de un productor individual Opción 1 o grupo de productores Opción 2 con certificación
\- Usando tanto el método de segregación como el de preservación de la identidad
Método de segregación:
El método de segregación permite la mezcla de productos certificados provenientes de diferentes productores certificados. La mezcla física de productos certificados de diferentes productores certificados debe documentarse debidamente mediante datos de trazabilidad vinculados a un código de trazabilidad (p. ej., un número de lote). Los productos certificados no deben mezclarse físicamente con productos no certificados (a excepción de los productos de consumo al por menor de múltiples ingredientes). El productor debe etiquetar el producto final con su Número GLOBALG.A.P. (GGN) y un código de trazabilidad (p. ej., número de lote) que lo vincula a los Números CoC de los proveedores o al GGN de un productor individual Opción 1 (o grupo de productores Opción 2).
Si algunos pero no todos los ingredientes de un producto de múltiples ingredientes provienen de procesos de producción con certificación, se debe especificar el GGN del productor certificado. Se deben identificar por separado las diferentes fuentes de los diferentes ingredientes de un producto de múltiples ingredientes (por ejemplo, pangasius \[GGN de productor n.º 1], tilapia \[GGN de productor n.º 2]), y se debe especificar el GGN o Número CoC del procesador/empaquetador, si es subcontratado.
Método de preservación de la identidad:
Si se utiliza el GGN como código de trazabilidad (p. ej., número de lote), se debe utilizar el método de preservación de la identidad del producto. El método de preservación de la identidad prohíbe la mezcla física de productos certificados con otros productos certificados o no certificados. No se deben mezclar físicamente los productos de diferentes productores certificados. Se debe documentar debidamente la preservación de la identidad de los productos. El producto certificado se debe rastrear hasta un productor certificado.
El productor debe etiquetar el producto final de identidad preservada con su GGN y el/los GGN del productor(es) de origen.</t>
  </si>
  <si>
    <t>5WJHGPTTWb7MtMDRBmMa6c</t>
  </si>
  <si>
    <t>2TpUqguiyRq6bzrmalFpkC</t>
  </si>
  <si>
    <t>28.05.03</t>
  </si>
  <si>
    <t>3iIw50BJttFK6zfPM6Y91F</t>
  </si>
  <si>
    <t>Los materiales con la información de la etiqueta (etiquetas de precio, carteles, folletos) son aprobados por la oficina de la etiqueta GGN antes de su uso.</t>
  </si>
  <si>
    <t>2UqFdEZNTY90vmkibDv9r3</t>
  </si>
  <si>
    <t>Los materiales con la información de la etiqueta deben ser aprobados por la oficina de la etiqueta GGN.
“N/A” si el productor no utiliza elementos visuales de la etiqueta GGN en materiales con la información de la etiqueta.</t>
  </si>
  <si>
    <t>2VS8WNjO92IsSyWKdwCtI6</t>
  </si>
  <si>
    <t>28.05.05</t>
  </si>
  <si>
    <t>4mSZbrs4NmtNE6P9N7uRZi</t>
  </si>
  <si>
    <t>Si el productor ya no tiene un acuerdo de licencia válido para utilizar los elementos visuales de la etiqueta GGN, el envase con los elementos visuales de la etiqueta GGN se sustituye en el mercado por un envase sin dichos elementos visuales, y se deja de utilizar la etiqueta fuera del producto.</t>
  </si>
  <si>
    <t>2Breug90rPea9JYxRdFoh2</t>
  </si>
  <si>
    <t>Si el productor ya no tiene un acuerdo de licencia válido para utilizar los elementos visuales de la etiqueta GGN, debe haber disponibles registros con las instrucciones de:
\- Sustituir el envase del producto que lleva los elementos visuales de la etiqueta GGN en el mercado por un envase que no lleve dichos elementos visuales, y
\- Dejar de utilizar los elementos visuales de la etiqueta GGN fuera del producto.
Si el productor no está dispuesto o no puede renovar el acuerdo de licencia para el uso de los elementos visuales de la etiqueta GGN, debe haber disponible un registro de la destrucción o eliminación del resto de envases que llevaban los elementos visuales de la etiqueta GGN.</t>
  </si>
  <si>
    <t>1iOB0fKpNADq3pJs75nI3A</t>
  </si>
  <si>
    <t>28.06.01</t>
  </si>
  <si>
    <t>1XLd6K4jk3yIcD2FtsokVG</t>
  </si>
  <si>
    <t>En el momento de la auditoría realizada por el organismo de certificación (OC), el productor tiene establecido un sistema de inocuidad alimentaria para cada centro postcosecha.</t>
  </si>
  <si>
    <t>50cqma1pK3gTM9vvcY2jQi</t>
  </si>
  <si>
    <t>Se debe indicar que se cumplen este principio y los criterios relevantes si el productor ha obtenido la certificación bajo una norma reconocida por GFSI que cubre la etapa posterior a la finca o bajo un sistema de APPCC basado en el Codex Alimentarius certificado por una tercera parte, y que está acreditado en el momento de la auditoría realizada por el OC.
Sin opción de “N/A”.
Nota: A efectos de transparencia, en los sistemas TI GLOBALG.A.P. se indica el tipo de reconocimiento.</t>
  </si>
  <si>
    <t>10c0y7GWMTWtoirCquzgD2</t>
  </si>
  <si>
    <t>5tv7YuXqoZV9LbN1w6JT35</t>
  </si>
  <si>
    <t>AQ-GFS 16.02</t>
  </si>
  <si>
    <t>4PChZRfraW7ZWaOOvsFZqY</t>
  </si>
  <si>
    <t>El productor tiene un plan para la mitigación del fraude alimentario y este ha sido implementado.</t>
  </si>
  <si>
    <t>6mPEa7GpiYUAqRx7UADuHn</t>
  </si>
  <si>
    <t>Debe haber disponible e implementarse un plan documentado para la mitigación del fraude alimentario, que especifique medidas que el productor ha aplicado para abordar las amenazas de fraude alimentario.
Sin opción de “N/A”.</t>
  </si>
  <si>
    <t>78lhTFJm2kvuowgAOftnD0</t>
  </si>
  <si>
    <t>4gvCL5wZyTmj7i2ee5MyiA</t>
  </si>
  <si>
    <t>28.06.02</t>
  </si>
  <si>
    <t>5a5kITjr9iR7Ri99tCEp7w</t>
  </si>
  <si>
    <t>Hay establecidos procedimientos documentados para gestionar los casos en que se superen los límites legales.</t>
  </si>
  <si>
    <t>2JPAlgjhPIqGzj3KuxM8ug</t>
  </si>
  <si>
    <t>El productor debe tener establecidos procedimientos documentados para los casos en que se excedan los límites legales. Estos procedimientos deben incluir registros actualizados de todos los casos, incluida la investigación, las acciones reparadoras, el cierre de cada caso y la notificación a los proveedores, a los productores de origen y al organismo de certificación (OC).</t>
  </si>
  <si>
    <t>24U0Rgefg7NGhVKWLuxMuf</t>
  </si>
  <si>
    <t>28.05.06</t>
  </si>
  <si>
    <t>1qJKDl0T1ULlhGVFvxoewG</t>
  </si>
  <si>
    <t>Los productos asignados para llevar los elementos visuales de la etiqueta GGN se identifican y segregan de otros productos.</t>
  </si>
  <si>
    <t>1g4vPIIiicEKldxjDgxffg</t>
  </si>
  <si>
    <t>El productor debe tener establecidos procedimientos para asegurar la identificación y la segregación eficaces de los productos asignados para llevar los elementos visuales de la etiqueta GGN.
Sin opción de “N/A”.</t>
  </si>
  <si>
    <t>1oOiCSR5UWyBmNEWcRw0ZZ</t>
  </si>
  <si>
    <t>28.05.04</t>
  </si>
  <si>
    <t>vmVj4LY8CS2d4ZSCes7PB</t>
  </si>
  <si>
    <t>Los artículos comerciales (p. ej., cajas, cajones) y/o los artículos de consumo al por menor empaquetados que llevan los elementos visuales de la etiqueta GGN se etiquetan con la información mínima requerida por el reglamento y sanciones de la etiqueta GGN.</t>
  </si>
  <si>
    <t>5ZClcU2bZ2rQhvnIQW8Kd</t>
  </si>
  <si>
    <t>Los artículos comerciales (p. ej., cajas, cajones) y/o los artículos de consumo al por menor empaquetados que llevan los elementos visuales de la etiqueta GGN se deben etiquetar de acuerdo con el reglamento y sanciones de la etiqueta GGN.
Se debe incluir como mínimo la siguiente información:
\- Número GLOBALG.A.P. (GGN)
\- Nombre del producto, incluido el nombre científico según la lista de productos GLOBALG.A.P.
En los elementos visuales de la etiqueta GGN se puede mostrar información adicional, en función de los requisitos del socio comercial.
Sin opción de “N/A”.</t>
  </si>
  <si>
    <t>2c8hJQnuUV1ErQICxXEqEb</t>
  </si>
  <si>
    <t>AQ 28.02.03</t>
  </si>
  <si>
    <t>2Bc7Ori1KLRxBGInRrZ6bi</t>
  </si>
  <si>
    <t>El productor tiene establecido un procedimiento escrito para registrar y notificar las discrepancias en la entrega durante las operaciones en cada centro postcosecha. Los productos que se han pedido como certificados pero se han entregado sin el Número GLOBALG.A.P. (GGN) o Número de Cadena de Custodia (CoC) del proveedor en los documentos de venta o en las notas de entrega internas y/o que obtienen un mal resultado en la verificación de insumos/salidas se vuelven a etiquetar de inmediato como no certificados y se manipulan como productos no certificados.</t>
  </si>
  <si>
    <t>3Yqlaj4b9D6C6dUoCkWX7z</t>
  </si>
  <si>
    <t>Para cada centro postcosecha, debe haber establecido un procedimiento escrito para registrar y notificar las discrepancias en la entrega, y debe haber disponible un registro de las discrepancias en la entrega. Los productos que se han pedido como certificados, pero se han entregado sin el GGN o Número CoC del proveedor en los documentos de venta o en las notas de entrega internas y/o que obtienen un mal resultado en la verificación de insumos/salidas, deben volverse a etiquetar de inmediato como no certificados y manipularse como productos no certificados. Se deben documentar las acciones correctivas llevadas a cabo por el proveedor que den lugar a la restitución del estado de la certificación y al reetiquetado y la manipulación del producto.</t>
  </si>
  <si>
    <t>5Z30UE56IcWu2Ogi6uU7P1</t>
  </si>
  <si>
    <t>28.05.01</t>
  </si>
  <si>
    <t>3vDeO1Mv279Zdk7sslhRkV</t>
  </si>
  <si>
    <t>Hay en vigor un acuerdo de licencia de la etiqueta GGN válido y se ha identificado una persona responsable del cumplimiento de los términos y condiciones de la licencia de la etiqueta GGN.</t>
  </si>
  <si>
    <t>5RcEuPVtEZAARjo5I691v</t>
  </si>
  <si>
    <t>El productor debe haber sido aprobado, bajo los términos de un acuerdo de licencia, para utilizar los elementos visuales de la etiqueta GGN, y debe haberse designado una persona responsable del cumplimiento, por parte del productor, de los términos y condiciones de la licencia de la etiqueta GGN.
“N/A” si el productor actúa como subcontratista de una empresa aprobada.</t>
  </si>
  <si>
    <t>6TFm1ioW2TLOSXmGk3OEIn</t>
  </si>
  <si>
    <t>AQ 28.04.03</t>
  </si>
  <si>
    <t>1ojA2YHfRIRY6TI9gfUw6g</t>
  </si>
  <si>
    <t>Las unidades logísticas (p. ej., palés, recipientes), los artículos comerciales (p. ej., cajas, cajones) y/o los artículos de consumo al por menor empaquetados (p. ej., recipientes, bolsas, redes, envoltorios retráctiles, envases tipo concha) que contienen productos certificados están identificados con la información mínima requerida por la norma.</t>
  </si>
  <si>
    <t>1aXGUPwDg7yV77BH4DFc0j</t>
  </si>
  <si>
    <t>Las unidades logísticas (p. ej., palés, recipientes), los artículos comerciales (p. ej., cajas, cajones) y/o los artículos de consumo al por menor empaquetados (p. ej., recipientes, bolsas, redes, envoltorios retráctiles, envases tipo concha) deben estar identificados al menos con:
\- Número de Cadena de Custodia (CoC): Número CoC de la empresa de la cadena de suministro, si corresponde
\- Número GLOBALG.A.P. (GGN) del productor o grupo de productores (si la empresa emplea el método de preservación de la identidad)
\- Nombre del producto
\- Código de trazabilidad (p. ej., número de lote)
Se puede mostrar información adicional, en función de los requisitos del socio comercial.
“N/A” si hay disponible un acuerdo escrito entre el productor y el socio comercial de no identificar el producto con el GGN.</t>
  </si>
  <si>
    <t>198tyEsFhpRSGa7ciBtswI</t>
  </si>
  <si>
    <t>ooA48m9h5JuWuXlh3h9nw</t>
  </si>
  <si>
    <t>AQ 28.04.02</t>
  </si>
  <si>
    <t>7nNTPOqxMnM5bnn7ZfV5M9</t>
  </si>
  <si>
    <t>La documentación de transacción y envío (transporte) del producto certificado saliente contiene la información mínima requerida por la norma.</t>
  </si>
  <si>
    <t>6OIL6bvfDMfzbevj73bmNv</t>
  </si>
  <si>
    <t>Las facturas de ventas, los documentos de envío (transporte) en papel o formato electrónico, y cualquier otra documentación relacionada con las transacciones de productos certificados deben contener al menos la siguiente información:
\- Número GLOBALG.A.P. (GGN)
\- Número de consignación, si está disponible
\- Nombre(s) o código(s) de identificación del producto enviado
\- Cantidad enviada (peso o número de unidades)
\- Fecha de envío
\- Códigos de identificación de las unidades logísticas, si está disponible
\- Estado de la certificación, indicando: “Con certificación GLOBALG.A.P.” (referencia cruzada con AQ 11.01)
Basta con la identificación positiva; no es necesario identificar el estado de no certificado.
Nota: Este punto se aplica incluso si hay un acuerdo escrito entre el productor y el socio comercial de no identificar el producto con el GGN.</t>
  </si>
  <si>
    <t>IwOV2MqTs4Z9i9brqP57d</t>
  </si>
  <si>
    <t>AQ 28.04.04</t>
  </si>
  <si>
    <t>3skn5foWz75U6O7vNfVM9R</t>
  </si>
  <si>
    <t>Si el producto no está identificado individualmente (p. ej., en caso de producto a granel), el productor incluye la información mínima requerida por la norma.</t>
  </si>
  <si>
    <t>IRQW0zxNbZ4e6swYIwCDk</t>
  </si>
  <si>
    <t>Los documentos de entrega suplementarios deben contener, como mínimo, la siguiente información:
\- Número GLOBALG.A.P. (GGN) o el Número de Cadena de Custodia (CoC): GGN del productor individual Opción 1 o grupo de productores Opción 2 o Número CoC del proveedor o proveedores, cuando corresponda
\- Nombre o código del producto
\- Cantidad (peso o número de unidades)
\- Código de trazabilidad (p. ej., número de lote) o GGN del productor si el proveedor es un productor o grupo de productores (preservación de la identidad), o código del contenedor de envío (p. ej., número de serie, placa de matrícula)
\- Enlace a la información del documento de venta (p. ej., número de factura, número de nota de entrega)
Se puede mostrar información adicional, en función de los requisitos del socio comercial.
“N/A” si hay un acuerdo escrito entre el productor y el socio comercial de no identificar el producto con el GGN.</t>
  </si>
  <si>
    <t>1f56vdRKnyZ4i7xrjls2ls</t>
  </si>
  <si>
    <t>AQ 28.03.04</t>
  </si>
  <si>
    <t>4QKmz5QcZhj20cj9SJEF6c</t>
  </si>
  <si>
    <t>El código de trazabilidad (p. ej., número de lote) vincula un artículo comercial a la información relevante para su trazabilidad.</t>
  </si>
  <si>
    <t>2YvUYEIKRuFFf7YumwceqN</t>
  </si>
  <si>
    <t>El código de trazabilidad (p. ej., número de lote) debe vincular un artículo comercial a la información relevante para su trazabilidad. Debe vincular el lote al origen del propio artículo comercial o de los artículos contenidos en él, así como a los Números GLOBALG.A.P. (GGN) o los Números de Cadena de Custodia (CoC).
Sin opción de “N/A”.</t>
  </si>
  <si>
    <t>5ImvJyZxU6SllaoGvrbjxn</t>
  </si>
  <si>
    <t>AQ 28.04.01</t>
  </si>
  <si>
    <t>4fxox8y07cjTQ6G0TjKnyM</t>
  </si>
  <si>
    <t>El productor utiliza el prefijo “GGN” correctamente, de acuerdo con los requisitos de la norma.</t>
  </si>
  <si>
    <t>3si1ZWILYZ9IdBh75DMjyU</t>
  </si>
  <si>
    <t>El productor debe estar identificado con un Número GLOBALG.A.P. (GGN). El GGN identifica a un productor individual Opción 1 o a un grupo de productores Opción 2 y consta del prefijo “GGN” y de un número de 13 dígitos.
Nota: Este requisito se aplica tanto a la identificación en el producto como en los documentos de venta y transporte.
Sin opción de “N/A”.</t>
  </si>
  <si>
    <t>6vGD5AWh2UExudq69tqzEY</t>
  </si>
  <si>
    <t xml:space="preserve">AQ-GFS 16.01 </t>
  </si>
  <si>
    <t>6eCT7oszLRfJ5SeZbLMepw</t>
  </si>
  <si>
    <t>Hay establecido un sistema para abordar los riesgos asociados al fraude alimentario.</t>
  </si>
  <si>
    <t>cOUcDYD74YyQI5gozoeW1</t>
  </si>
  <si>
    <t>Debe haber disponible una evaluación de riesgos documentada para la identificación de posibles vulnerabilidades al fraude alimentario (p. ej., productos químicos falsos, materiales de empaque no aprobados para los alimentos). Dicha evaluación de riesgos debe revisarse anualmente, actualizarse cuando se produzca algún cambio e implementarse. Este procedimiento puede basarse en un modelo genérico, pero debe adaptarse al ámbito de la producción.
Sin opción de “N/A”.</t>
  </si>
  <si>
    <t>2zn0z3XJX2yLdrTiB4v3Tm</t>
  </si>
  <si>
    <t>AQ 28.03.03</t>
  </si>
  <si>
    <t>1C0gn9CSpOnkrF5txG5E15</t>
  </si>
  <si>
    <t>El productor cuenta con procedimientos documentados para gestionar/iniciar la retirada/recuperación de productos certificados de la cadena de suministro o del mercado, según corresponda, y estos procedimientos se prueban anualmente.</t>
  </si>
  <si>
    <t>6B37OQcNbhkoYw0NL04Klg</t>
  </si>
  <si>
    <t>El productor debe contar con un plan de retiro/recuperación de productos, y el procedimiento debe probarse anualmente. Referencia cruzada con AQ 09.01.
El productor debe contar con un procedimiento documentado que identifique el tipo de suceso que puede resultar en una retirada/recuperación de un producto, las personas responsables de tomar este tipo de decisiones, el mecanismo de notificación de la siguiente etapa de la cadena de suministro y del organismo de certificación (OC) aprobado por GLOBALG.A.P., y los métodos para recomponer las existencias. Los procedimientos se deben probar anualmente para asegurar que sean eficaces. Esta prueba debe registrarse (p. ej., eligiendo un lote vendido recientemente, identificando la cantidad y el paradero del producto y verificando si se puede seguir el rastro del lote en la siguiente etapa y si se puede contactar al OC). No es necesario ponerse realmente en contacto con los socios comerciales durante las pruebas simuladas. Basta con tener una lista de los números de teléfono y los correos electrónicos.
Si en el momento de la auditoría realizada por el OC el productor tiene una certificación reconocida por GFSI que cubre la etapa posterior a la finca para el centro postcosecha, se considerará que se cumple con este principio y los criterios relevantes.
Sin opción de “N/A”.</t>
  </si>
  <si>
    <t>2gQei3q3oLh1N2UpIiPMZR</t>
  </si>
  <si>
    <t>AQ 28.03.02</t>
  </si>
  <si>
    <t>7K9rUDoQxhBiHDBEEtQbOe</t>
  </si>
  <si>
    <t>Hay establecido un sistema de trazabilidad.</t>
  </si>
  <si>
    <t>6W01ILGojcanwScA5bubiW</t>
  </si>
  <si>
    <t>Los registros de trazabilidad deben ser exactos, completos e inalterados. Para cada lote de productos vendidos (o manipulados, si el productor actúa como parte subcontratada) como certificados, el sistema de trazabilidad debe ser capaz de rastrear el producto a partir de las facturas de venta internas (o documentos de entrega de productos salientes si el productor actúa como parte subcontratada) hasta los sitios de producción y/o uno o varios proveedores certificados, y de registrar y rastrear la cantidad de productos certificados entre la recepción y el envío, incluidos los pasos intermedios de procesamiento y almacenamiento.
Sin opción de “N/A”.</t>
  </si>
  <si>
    <t>3QTbnT0fj2kQ9FX016tiQr</t>
  </si>
  <si>
    <t>AQ-GFS 25.02.01</t>
  </si>
  <si>
    <t>6da0vLQVi6stHGsy7lBMKM</t>
  </si>
  <si>
    <t>La organización dispone de un programa para vigilar la mortalidad y registrar los análisis de tendencias de mortalidad.</t>
  </si>
  <si>
    <t>6dBs8LYMixaWQeHd1vMlP0</t>
  </si>
  <si>
    <t>Se deben evaluar los programas del sitio para llevar un vigilar la mortalidad, así como los registros de los análisis de tendencias de mortalidad.</t>
  </si>
  <si>
    <t>oOfpsr1EZQ6CxCOIvBlFe</t>
  </si>
  <si>
    <t>61TDaidZRAGqCBPGs8ha8G</t>
  </si>
  <si>
    <t>1aV0zFwSp9AmvxxfeGq2eA</t>
  </si>
  <si>
    <t>3esDFyvKXumsSq8Xdi8o7E</t>
  </si>
  <si>
    <t>AQ-GFS 25.02.03</t>
  </si>
  <si>
    <t>4WqfGoZsULvPtaTvIVDbgV</t>
  </si>
  <si>
    <t>Se registran los casos de mortalidad. Los ejemplares muertos se retiran de las áreas de contención y se registran las causas de la muerte, si se conocen.</t>
  </si>
  <si>
    <t>2VkYm3G1uBYMqFtYy7PO0v</t>
  </si>
  <si>
    <t>Se deben verificar los registros de la causa de la muerte.</t>
  </si>
  <si>
    <t>1oKGj8Oz0UnNzFcnyaoDUC</t>
  </si>
  <si>
    <t>AQ-GFS 25.03.01</t>
  </si>
  <si>
    <t>62UvdoVYLdHJcEjZu9CSeA</t>
  </si>
  <si>
    <t>Hay establecidas medidas para prevenir que se escapen poblaciones de cultivo hacia los cursos de agua y para prevenir que entren especies autóctonas en las áreas de contención de especies acuáticas de cultivo.</t>
  </si>
  <si>
    <t>6DkyA6UuXhofNHpIncNX7l</t>
  </si>
  <si>
    <t>El productor debe poder demostrar que hay medidas establecidas para prevenir los escapes y el ingreso de especies autóctonas en las áreas de contención. Se deben verificar los planes de contingencia, los registros de todas las especies acuáticas de cultivo que se escaparon en el ciclo de certificación anterior y la confirmación de que todos los casos de escape fueron notificados a las autoridades de todos los sitios.</t>
  </si>
  <si>
    <t>6gb3L0lEZN6wO8WjVRr7lV</t>
  </si>
  <si>
    <t>3QQ7JYCwJ92qESN6qZ6Pof</t>
  </si>
  <si>
    <t>AQ-GFS 25.02.02</t>
  </si>
  <si>
    <t>35FvLHMVDD9u7yU3amfeKs</t>
  </si>
  <si>
    <t>Para la eliminación legal de mortalidades a gran escala, existe un plan de contingencia/acción para un posible episodio de enfermedad grave o mortalidad masiva.</t>
  </si>
  <si>
    <t>5AGn9LfoO5ZQp6Oj60rvOK</t>
  </si>
  <si>
    <t>Se debe verificar el plan de contingencia/acción, que debe cumplir con los requisitos legales (si los hay). En la entrevista, los trabajadores deben poder demostrar que tienen conocimiento de dicho procedimiento.</t>
  </si>
  <si>
    <t>7hCXGokTTEIsR1yZks8VId</t>
  </si>
  <si>
    <t>AQ 28.01.08</t>
  </si>
  <si>
    <t>4DiuotGzRvBIiF1yyEkBvJ</t>
  </si>
  <si>
    <t>El productor conserva para cada centro postcosecha registros precisos de las compras y las ventas.</t>
  </si>
  <si>
    <t>1lv0MPtoEhz6BfrdBVvyjj</t>
  </si>
  <si>
    <t>Para cada centro postcosecha, el productor debe conservar y poner a disposición los registros de compras y ventas relevantes, incluidos (pero no limitados a): órdenes de compra, productos y cantidades comprados, contratos de compra, facturas de proveedores, notas de entrega de proveedores, detalles del transportista o embarcador, inspecciones de recepción de mercadería, recibos/facturas que detallen los productos y cantidades vendidos, contratos de venta, facturas de venta, notas de entrega de ventas, detalles del transportista o embarcador, inspecciones de envío de mercadería saliente.
Si el productor actúa como parte subcontratada para la manipulación postcosecha, se deben conservar documentos de las entregas entrantes y salientes.
Sin opción de “N/A”.</t>
  </si>
  <si>
    <t>1QBze7NaIYiHw7VdVlbt4H</t>
  </si>
  <si>
    <t>1cZIum4WKVXIW4inm0k4T1</t>
  </si>
  <si>
    <t>AQ 28.01.09</t>
  </si>
  <si>
    <t>3MuacS36Js4u6lqVxPdj9r</t>
  </si>
  <si>
    <t>Se conservan registros de la manipulación postcosecha durante al menos un año después de la fecha de caducidad o según los requisitos legales, el período que sea más largo de los dos.</t>
  </si>
  <si>
    <t>LJNpus1eNnVu8CVjfMtAK</t>
  </si>
  <si>
    <t>Se deben conservar los registros durante al menos un año después de la fecha de caducidad de los productos o de acuerdo con los requisitos legales, el período que sea más largo de los dos.
Sin opción de “N/A”.</t>
  </si>
  <si>
    <t>236JYhIGIqB7WczTtNJh6I</t>
  </si>
  <si>
    <t>AQ 28.02.01</t>
  </si>
  <si>
    <t>2J9fSz3luFnEu11SMbEmxI</t>
  </si>
  <si>
    <t>Antes o durante la transferencia de titularidad, el productor dispone de un procedimiento para autentificar de forma sistemática y a través de los sistemas TI GLOBALG.A.P., los Números GLOBALG.A.P. (GGN) o los Números de Cadena de Custodia (CoC) de los proveedores, la fecha de vencimiento de sus certificados y el país de destino incluido en cada certificado.</t>
  </si>
  <si>
    <t>20hMddsDbHMnxhu7hrxSMg</t>
  </si>
  <si>
    <t>Los insumos se deben verificar en todos los casos.
Los proveedores que proporcionan productos certificados al productor deben tener certificación bajo la norma de Aseguramiento Integrado de Fincas (IFA) (o un esquema homologado equivalente) o certificación bajo la norma para la Cadena de Custodia (CoC). El productor debe tener establecido un procedimiento para autentificar de forma sistemática el GGN o Número CoC de cada proveedor directo, verificando la fecha de vencimiento de los certificados y confirmando el país de destino incluido en el ámbito del certificado del proveedor. Este procedimiento debe utilizar los sistemas TI GLOBALG.A.P. para la verificación y debe asegurar que cada certificado del proveedor se verifique periódicamente y sea válido en el momento en que el productor compre/reciba los productos. El productor debe mantener registros (incluido el GGN y/o Número CoC) de los proveedores a los que compra productos certificados. Debe haber disponible un registro u otra evidencia de la verificación del proveedor.</t>
  </si>
  <si>
    <t>4S0ijadkceiA8BIkmBJNrR</t>
  </si>
  <si>
    <t>AQ-GFS 10.01</t>
  </si>
  <si>
    <t>1zoBxRKcFgkb2sxAmabzbx</t>
  </si>
  <si>
    <t>Hay establecido un sistema de protección de los alimentos para abordar los riesgos asociados a ataques maliciosos o contaminación.</t>
  </si>
  <si>
    <t>7JTrEpg88QlQkeJnHwMv33</t>
  </si>
  <si>
    <t>El sistema debe: 
\- Incluir una evaluación de riesgos para identificar las posibles amenazas a la seguridad y que considere los riesgos de un intento deliberado de provocar contaminación o daños
\- Incluir un plan documentado de protección de los alimentos en el que se especifiquen las medidas para controlar cualquier riesgo identificado en la evaluación de riesgos
\- Considerar la identificación de cualquier alteración de las instalaciones y los productos, la supervisión del almacenamiento externo y los puntos de entrada, el acceso controlado cuando sea pertinente, los insumos recibidos de fuentes seguras y la disponibilidad de información para todos los empleados y subcontratistas
\- Sensibilizar a los trabajadores, visitantes y subcontratistas acerca de la necesidad de apoyar las medidas de protección de los alimentos, lo cual se asegurará por medio de formación, carteles, pictogramas, etc.</t>
  </si>
  <si>
    <t>7EkiTjscQQ9YBuIWe6RZFk</t>
  </si>
  <si>
    <t>2yboI70G0IJBeUrK3QQUdq</t>
  </si>
  <si>
    <t>AQ 28.01.07</t>
  </si>
  <si>
    <t>4D8MVZxKQpG2QlNx3ftolN</t>
  </si>
  <si>
    <t>Para cada centro postcosecha, el productor demuestra que los subcontratistas de alto riesgo (es decir, los subcontratistas que realizan las actividades descritas en AQ 28.01.06) se someten a una auditoría en el marco de la certificación del productor o tienen una certificación válida bajo la norma para la Cadena de Custodia (CoC) o la norma de Aseguramiento Integrado de Fincas (IFA).</t>
  </si>
  <si>
    <t>4jLQ6k46XgU3dZrCdfL9Vy</t>
  </si>
  <si>
    <t>Para cada centro postcosecha, el productor debe demostrar que los subcontratistas de alto riesgo se someten a una auditoría anual en el marco de la certificación del productor o tienen su propia certificación CoC o IFA válidas.
“N/A” si no se utilizan subcontratistas.</t>
  </si>
  <si>
    <t>5X0lOkdt3EOPLD0fvtyVj7</t>
  </si>
  <si>
    <t>AQ 28.01.05</t>
  </si>
  <si>
    <t>48pftnTmKEDOl058zVmSsR</t>
  </si>
  <si>
    <t>Para cada centro postcosecha, el productor tiene establecido un procedimiento documentado para asegurar que se registren, aborden y resuelvan las no-conformidades y las reclamaciones relacionadas con los productos certificados.</t>
  </si>
  <si>
    <t>6K6k9kJLrCOMd5MITpWSJF</t>
  </si>
  <si>
    <t>Debe haber establecido un procedimiento documentado para asegurar que las no-conformidades y las reclamaciones relacionadas con los productos certificados se registren, aborden y resuelvan, y se debe disponer de un registro de las acciones realizadas.
Sin opción de “N/A”.</t>
  </si>
  <si>
    <t>3gs2apSqOGYYba8IIUBSSD</t>
  </si>
  <si>
    <t>AQ 28.01.06</t>
  </si>
  <si>
    <t>2nI1DBbiLcYKgDOAHBnE2Y</t>
  </si>
  <si>
    <t>Para cada centro postcosecha, el productor mantiene una lista actualizada de todos los subcontratistas que manipulan productos certificados, y estos subcontratistas se clasifican de acuerdo con una evaluación de riesgos.</t>
  </si>
  <si>
    <t>3pQdW5HB8j3bPgrwsDvAuE</t>
  </si>
  <si>
    <t>Para cada centro postcosecha, el productor debe mantener disponible una lista de todos los subcontratistas que manipulan productos certificados como parte de la evidencia de que se cumple con AQ 05.01, junto con la evidencia de la última actualización de verificación del estado de la certificación. 
Se debe clasificar a todos los subcontratistas en función del riesgo relacionado con la identificación errónea, la sustitución o la mezcla de productos certificados con productos no certificados.
“N/A” si no se utilizan subcontratistas.
En base a las reglas de la norma GLOBALG.A.P. para la Cadena de Custodia (CoC), para los subcontratistas se aplica la siguiente guía sobre la evaluación de riesgos de subcontratistas:
a) Un organismo de certificación (OC) debe auditar a los subcontratistas según el riesgo relacionado con la identificación errónea, la sustitución o la mezcla de productos certificados con productos no certificados:
(i) Se clasifican como de alto riesgo los subcontratistas involucrados en el (re)procesamiento, el (re)empaquetado y/o el (re)etiquetado de productos certificados; que están implicados en el almacenamiento y la manipulación de productos a granel (sin empacar, sin sellar o sin etiquetar); o que están involucrados directamente en el almacenamiento o la manipulación de productos empaquetados pero no etiquetados.
(ii) Se clasifican como de bajo riesgo los subcontratistas involucrados en el almacenamiento y la manipulación de productos empaquetados, sellados y etiquetados sin riesgo de que se mezclen con otros productos o se modifique su identidad.
b) Si el subcontratista no ha sido auditado por un OC, ni ha obtenido la certificación bajo la norma de Aseguramiento Integrado de Fincas (IFA) ni la certificación para la Cadena de Custodia (CoC), el OC debe realizar una auditoría de muestreo en el sitio y basada en el riesgo, para auditar las operaciones de manipulación postcosecha subcontratadas. Los subcontratistas con procesos de alto riesgo relacionados con el ámbito, –p. ej., (re)empaque, (re)etiquetado, cualquier tipo de (re)procesamiento, etc.– deben ser auditados por un OC todos los años.
c) Los subcontratistas con procesos de bajo riesgo no tienen que someterse anualmente a la auditoría del OC. Se debe actualizar continuamente la lista de subcontratistas clasificados como de bajo riesgo, y se debe informar de inmediato al OC siempre que haya un nuevo subcontratista de bajo riesgo.</t>
  </si>
  <si>
    <t>wiDViGk5eCDfZFWv76ggY</t>
  </si>
  <si>
    <t>AQ 28.01.04</t>
  </si>
  <si>
    <t>6GW6Wbk7JtT26mkt1Sjy4Z</t>
  </si>
  <si>
    <t>Se realiza un cálculo documentado del balance de masas para todos los procesos del centro postcosecha.</t>
  </si>
  <si>
    <t>xdX6FI3JvTtPIla6afF3X</t>
  </si>
  <si>
    <t>La documentación del cálculo del balance de masas debe demostrar que la cantidad de productos vendidos como certificados no supera la cantidad de insumos de fuentes certificadas. Estas salidas se deben calcular restando a los insumos recibidos como certificados la pérdida por conversión y la cantidad almacenada.
Se debe registrar la información sobre la cantidad (peso) de todos los productos certificados, no certificados, entrantes, salientes y almacenados. Debe haber disponible un resumen de estos registros para facilitar el proceso de verificación del balance de masas.
Las tasas de pérdida por conversión (rendimiento del procesamiento) de las salidas certificadas procedentes de insumos certificados se debe calcular, verificar (en base al promedio de rendimiento industrial) y registrar para cada paso entre la recepción y el envío de productos certificados. Los registros de los cálculos de las tasas de pérdida por conversión deben estar disponibles para los auditores del organismo de certificación (OC). Se deben tener en cuenta parámetros como los subproductos generados, los artículos rechazados o devueltos, etc. Se debe disponer de una lista actualizada de las tasas de conversión.
Sin opción de “N/A”.</t>
  </si>
  <si>
    <t>6l5RYwqdioYyMKHR02pOFZ</t>
  </si>
  <si>
    <t>AQ 28.01.03</t>
  </si>
  <si>
    <t>22VltMm4d3kSAaQf5VoXAU</t>
  </si>
  <si>
    <t>Se realiza, a nivel del centro postcosecha, una autoevaluación/auditoría interna anual para evaluar la conformidad con la norma.</t>
  </si>
  <si>
    <t>1FQTLT0PJU1mEz4lCURYGg</t>
  </si>
  <si>
    <t>El momento de la auditoría realizada por el organismo de certificación (OC), debe haber disponible una autoevaluación/auditoría interna completada, como mucho, hace 12 meses. Referencia cruzada con AQ 02.07.
Sin opción de “N/A”.</t>
  </si>
  <si>
    <t>6FpvBUQ7VzcYnmXttGoK4c</t>
  </si>
  <si>
    <t>AQ-GFS 26.01.01</t>
  </si>
  <si>
    <t>3ZTB4HU8iXFnG4iJbnrS1x</t>
  </si>
  <si>
    <t>La finca recibe de la instalación de sacrificio/procesamiento primario observaciones y comentarios relativos al bienestar animal.</t>
  </si>
  <si>
    <t>3ipCmjaNq5VCRiaktwooW8</t>
  </si>
  <si>
    <t>Después del sacrificio, se debe tomar nota de los indicadores de salud externos, tales como daños (p. ej., pérdida de escamas, erosión de las aletas, mordeduras por depredadores, cicatrices ocasionadas por la manipulación, lesiones como resultado de agresiones, lesiones por parásitos); de las deformidades; y de las señales internas (p. ej., pH de la sangre, color de la carne, aspecto de las vísceras, manchas de sangre). Debe haber un sistema de retroalimentación para que la finca reciba esta información sobre la salud y el bienestar de las especies acuáticas de cultivo en la finca.</t>
  </si>
  <si>
    <t>12V2s4FpWw8zBFdb1VY42A</t>
  </si>
  <si>
    <t>xbaIyuRHw74GoMT8PbnKx</t>
  </si>
  <si>
    <t>5MOzjWZD4xVF2vLBThyE9Y</t>
  </si>
  <si>
    <t>AQ 28.01.02</t>
  </si>
  <si>
    <t>7zbUTOAMtFBZkDmPdLg46H</t>
  </si>
  <si>
    <t>El productor opera una estructura de gestión que considera los requisitos postcosecha, incluyendo procedimientos, procesos y formación del personal bien documentados que sean apropiados para el tamaño, el tipo y la complejidad de las actividades del centro postcosecha.</t>
  </si>
  <si>
    <t>2GaeMU53cke61sarSOvPvf</t>
  </si>
  <si>
    <t xml:space="preserve"> - El productor debe tener una persona que sea el responsable central de gestionar la conformidad con los criterios postcosecha, responder a las solicitudes de información y documentación, y comunicarse con los socios comerciales, el o los organismos de certificación (OC) y la secretaría GLOBALG.A.P. 
- El productor debe documentar los procedimientos y procesos de manipulación postcosecha de una manera apropiada para el tamaño, el tipo y la complejidad de las actividades del centro postcosecha. Referencia cruzada con AQ 02.02.
- Debe haber evidencia de que los trabajadores reciben formación en función de sus responsabilidades. Para la auditoría realizada por el OC debe haber disponible evidencia de formación en bienestar animal e inocuidad alimentaria (cuando esto corresponda a las operaciones).
Sin opción de “N/A”.</t>
  </si>
  <si>
    <t>2Gq1Bnsm9LWSgu0yYPGAqs</t>
  </si>
  <si>
    <t>AQ 28.01.01</t>
  </si>
  <si>
    <t>15mUHc1hxJm0vfKJu0EzkR</t>
  </si>
  <si>
    <t>Al productor se le ha otorgado el derecho legal de realizar la manipulación postcosecha de las especies acuáticas de cultivo.</t>
  </si>
  <si>
    <t>6kyhpImKbmXSNfDLpqWmU9</t>
  </si>
  <si>
    <t>Debe haber documentación que demuestre claramente que al productor se le ha otorgado el derecho legal de realizar la manipulación postcosecha de las especies acuáticas de cultivo.
Sin opción de “N/A”.</t>
  </si>
  <si>
    <t>lQ45YOCMiPWiP65wkwUDb</t>
  </si>
  <si>
    <t>AQ-GFS 02.03</t>
  </si>
  <si>
    <t>6ZmeVF9OhzpPWlrFt8yTB3</t>
  </si>
  <si>
    <t>La finca acuícola y las unidades de producción cuentan con una estructura organizativa con responsabilidades definidas.</t>
  </si>
  <si>
    <t>232UM0jPqwkOKaQLENzoDs</t>
  </si>
  <si>
    <t>Debe establecerse, implementarse y mantenerse una estructura organizativa en la que las funciones y responsabilidades del trabajo estén bien identificadas. Se deben identificar los trabajadores cuyas actividades tengan un impacto potencial en la inocuidad alimentaria.
Sin opción de “N/A”.</t>
  </si>
  <si>
    <t>6GF3xiweshSSrjhesMZt6f</t>
  </si>
  <si>
    <t>6t9OOHDR1k4wlUxfeynXqs</t>
  </si>
  <si>
    <t>AQ-GFS 17.01</t>
  </si>
  <si>
    <t>2eJWvyRkyrxAzTk9oqDl7Z</t>
  </si>
  <si>
    <t>Hay establecidas especificaciones para los materiales y servicios que son relevantes para la inocuidad alimentaria, y dichas especificaciones están fácilmente disponibles.</t>
  </si>
  <si>
    <t>1MMhNmyWB8e2VyeJuDgJJr</t>
  </si>
  <si>
    <t>Se debe implementar y mantener un procedimiento para el control de los proveedores de insumos y servicios que puedan representar un riesgo para la inocuidad alimentaria. El procedimiento debe incluir:
\- La evaluación, la aprobación y la continua vigilancia de los proveedores
\- La adquisición en situaciones de emergencia, para garantizar que los materiales y servicios sigan cumpliendo las especificaciones
\- La disponibilidad de registros de las evaluaciones, investigaciones y acciones de seguimiento
Debe haber disponibles especificaciones que respalden la implementación de la norma y el cumplimiento por parte del cliente.
Las especificaciones se deben revisar anualmente o cuando haya cambios, lo que ocurra primero.
Estos cambios pueden incluir lo siguiente (siempre que sea relevante):
\- Especificaciones de los proveedores sobre el envase (cuando corresponda)
\- Licencias o cualificaciones permitidas y aceptables para los proveedores de servicios (p. ej., contratistas de control de plagas, servicios de laboratorio)
\- Descripciones de los requisitos de los clientes
\- Especificaciones definidas para las materias primas
También debe haber disponibles descripciones de cómo se evaluará a los proveedores de sustitución en caso de emergencia o de interrupciones en la cadena de suministro.</t>
  </si>
  <si>
    <t>5HjMxha5zh3JmCKzoQNaGT</t>
  </si>
  <si>
    <t>4qMozofCzwfrQxuaLOYDm3</t>
  </si>
  <si>
    <t>AQ-GFS 26.01.05</t>
  </si>
  <si>
    <t>2tzufxjc1bYQiA3G5JUfQU</t>
  </si>
  <si>
    <t>El desangrado de las especies acuáticas de cultivo se realiza inmediatamente después del aturdimiento.</t>
  </si>
  <si>
    <t>39KxI462iRlYLQcyiCZqxO</t>
  </si>
  <si>
    <t>El desangrado de las especies acuáticas de cultivo se debe realizar inmediatamente después del aturdimiento, y estas permanecen inconscientes mientras mueren desangradas. Debe haber establecidos procedimientos de vigilancia para verificar que ninguna especie acuática de cultivo muestre signos de recuperación.</t>
  </si>
  <si>
    <t>6fcJCXzXQ9ph2xVarzryWe</t>
  </si>
  <si>
    <t>AQ-GFS 27.01</t>
  </si>
  <si>
    <t>7e2AhGK8Lb4Sji1aMvf27L</t>
  </si>
  <si>
    <t>Los moluscos bivalvos suministrados directamente al consumidor se depuran.</t>
  </si>
  <si>
    <t>6nfFmH23EhHEISDLwsolgn</t>
  </si>
  <si>
    <t>Las fincas acuícolas que producen moluscos bivalvos para destinarlos directamente al consumo humano deben llevar a cabo la depuración de los mismos de acuerdo con los requisitos legales o las normas del sector, y de acuerdo con los requisitos del Codex Alimentarius. Debe haber registros de las depuraciones con tiempos y parámetros de éxito. Todos los lotes de moluscos bivalvos se deben rastrear hasta las áreas de cosecha cuando se reciben en las estaciones de depuración. La documentación o los procedimientos internos deben demostrar un plan de vigilancia, incluidas mareas rojas en los lugares en que se han cultivado los moluscos.</t>
  </si>
  <si>
    <t>fpZn5YAfrwOfpIHt5wBr7</t>
  </si>
  <si>
    <t>VRG6SrwbVKrZrXujm9crD</t>
  </si>
  <si>
    <t>AQ-GFS 26.02.01</t>
  </si>
  <si>
    <t>2wUaPzZwODowV2tr0tlKPs</t>
  </si>
  <si>
    <t>El agua con sangre se recoge y trata antes de procederse a su eliminación, y no supone ninguna amenaza a la sanidad animal ni al medio ambiente.</t>
  </si>
  <si>
    <t>1jjCqIRujndgZ269IxBtER</t>
  </si>
  <si>
    <t>Toda el agua con sangre debe contenerse para su eliminación. El tratamiento debe asegurar que no exista ninguna amenaza a la sanidad animal ni al medio ambiente. Los registros de recogida y eliminación deben estar disponibles para la auditoría realizada por el organismo de certificación (OC).</t>
  </si>
  <si>
    <t>1oGNflTpAerQDWPIkzL1jE</t>
  </si>
  <si>
    <t>28AVpmuzhuBjpHdB0yatPU</t>
  </si>
  <si>
    <t>AQ-GFS 26.01.04</t>
  </si>
  <si>
    <t>3tcLMHH5jqIljyL1MCMU1g</t>
  </si>
  <si>
    <t>El aturdimiento de las especies acuáticas de cultivo se realiza de manera eficaz, teniendo en cuenta el bienestar de dichas especies.</t>
  </si>
  <si>
    <t>3aCvo5GFZsfhnntVd0USXV</t>
  </si>
  <si>
    <t>Las especies acuáticas de cultivo se deben aturdir utilizando un método eficaz de aturdimiento que las deje inmediatamente inconscientes. Debe haber procedimientos de vigilancia.
Los procedimientos de vigilancia deben incluir la guía del fabricante (cuando corresponda) y la eficacia del sistema de aturdimiento. Consulte el “Código sanitario para los animales acuáticos de la OIE”, sección “Métodos de aturdimiento y matanza” de la Organización Mundial de Sanidad Animal (www.oie.int).
Si hay tecnología disponible para una especie determinada y esta ha demostrado ser efectiva, se deben eliminar progresivamente los métodos de aturdimiento con hielo o asfixia.</t>
  </si>
  <si>
    <t>67LKqoOQuQUbZbUPem7rQ</t>
  </si>
  <si>
    <t xml:space="preserve">AQ-GFS 15.01 </t>
  </si>
  <si>
    <t>1JMudvDzRJyj3k5Lqd1SNL</t>
  </si>
  <si>
    <t>El productor ha completado y firmado la declaración de la política de inocuidad alimentaria.</t>
  </si>
  <si>
    <t>3ozX7ujOKmGaOttHBubcud</t>
  </si>
  <si>
    <t>La declaración de la política de inocuidad alimentaria del productor debe:
\- Respaldar la existencia de una cultura de inocuidad alimentaria, a través de comunicación, formación, escucha activa de la opinión de los trabajadores y objetivos de inocuidad alimentaria mensurables
\- Completarse anualmente y firmarse anualmente por el productor/encargado responsable de la inocuidad alimentaria
\- Indicar las personas cuyas actividades afectan a la inocuidad alimentaria
\- Servir como evidencia documentada del compromiso con la mejora continua, la cultura de inocuidad alimentaria, la provisión de recursos y el cumplimiento de la normativa vigente pertinente
\- Servir como evidencia documentada de que la dirección revisa todos los elementos del sistema de inocuidad alimentaria de manera anual o siempre que haya cambios que afecten a la inocuidad alimentaria
\- Confirmar la lista de verificación para la autoevaluación (productor individual Opción 1)
\- Completarse a nivel de la dirección central o del sistema de gestión de calidad (SGC) en nombre de los miembros de un grupo de productores Opción 2 y los productores multisitio Opción 1 con SGC
Sin opción de “N/A”.</t>
  </si>
  <si>
    <t>MyNM2sLtxWP06FudRhDir</t>
  </si>
  <si>
    <t>1GtQAo813EW7rEPDpQKBTh</t>
  </si>
  <si>
    <t>AQ-GFS 26.01.03</t>
  </si>
  <si>
    <t>4jRRpPIAzPQiWQ8UbR75tD</t>
  </si>
  <si>
    <t>Los trabajadores que realizan la cosecha reciben formación sobre el bienestar de las especies acuáticas de cultivo para el proceso de sacrificio.</t>
  </si>
  <si>
    <t>2qr1eXALxvl0vff13mVC3c</t>
  </si>
  <si>
    <t>Debe haber registros de formación en bienestar de las especies acuáticas de cultivo para el proceso de sacrificio, incluida formación específica en las técnicas de aturdimiento y desangrado (cuando corresponda). En la entrevista, los trabajadores deben poder demostrar que tienen conocimiento de dicho procedimiento.</t>
  </si>
  <si>
    <t>7nLiadzIVChd9epka2vgwx</t>
  </si>
  <si>
    <t>AQ-GFS 26.01.02</t>
  </si>
  <si>
    <t>3x5h5zptYh7GWfg826rcQ8</t>
  </si>
  <si>
    <t>El método de sacrificio utilizado se especifica en el plan de salud acuícola (PSA) y tiene en cuenta el bienestar de las especies acuáticas de cultivo.</t>
  </si>
  <si>
    <t>vDzIyiP1YFnMMkAknLish</t>
  </si>
  <si>
    <t>El método de sacrificio utilizado se debe especificar en el PSA y debe tener en cuenta el bienestar de las especies acuáticas de cultivo. En la entrevista, los trabajadores deben poder demostrar que tienen conocimiento de dicho procedimiento.</t>
  </si>
  <si>
    <t>57qpdDwQQ3MhNY6fIas56G</t>
  </si>
  <si>
    <t>AQ-GFS 22.01.01</t>
  </si>
  <si>
    <t>78XS8fHvx6XSjhx4eetPvD</t>
  </si>
  <si>
    <t>Las especies acuáticas de cultivo reciben una dieta adecuada de alimentos compuestos para el tipo de especie cultivada.</t>
  </si>
  <si>
    <t>5YKGCl5Nr3NzrK29F3krSO</t>
  </si>
  <si>
    <t>Debe haber documentación y se deben especificar los alimentos compuestos para especies acuáticas de cultivo utilizados (también para las especies cohabitantes), para demostrar que son los adecuados.</t>
  </si>
  <si>
    <t>6inH5pgUJeX8hyB3EYnjvL</t>
  </si>
  <si>
    <t>3vLjIvLzmFDnyHGwp4sKjy</t>
  </si>
  <si>
    <t>3UnlLkDKxHKs8rUaGgUyp8</t>
  </si>
  <si>
    <t>AQ-GFS 22.01.04</t>
  </si>
  <si>
    <t>1bRGh0dd2NX45B4cbZNTuk</t>
  </si>
  <si>
    <t>Los elementos proteicos de los alimentos compuestos para especies acuáticas de cultivo no se obtienen de las mismas especies acuáticas de cultivo, a menos que se haya verificado que la proteína hidrolizada de la misma especie sea adecuada.</t>
  </si>
  <si>
    <t>5LwA0BXVetuUogS2ACoMo2</t>
  </si>
  <si>
    <t>Debe haber especificaciones de los alimentos para especies acuáticas de cultivo y de registros específicos sobre las proteínas utilizadas, y estos deben demostrar que las proteínas se obtienen de especies acuáticas de cultivo distintas. Si los elementos proteicos se obtienen de la misma especie: Se deben analizar los hidrolizados proteicos (el tamaño de los péptidos) de la misma especie para verificar que se permitan &lt;10 000 daltons, y debe haber documentación de dichos análisis facilitada por los proveedores de alimentos para especies acuáticas de cultivo. El término “hidrolizados proteicos” hace referencia a polipéptidos, péptidos y aminoácidos (o mezclas de estos) obtenidos a partir de la hidrólisis de subproductos de origen animal.</t>
  </si>
  <si>
    <t>7Ef5Bmo0przyYtqJEPtxah</t>
  </si>
  <si>
    <t>AQ-GFS 22.01.02</t>
  </si>
  <si>
    <t>lGiy0j6KolYtIdbPTg1Hj</t>
  </si>
  <si>
    <t>Los alimentos compuestos para especies acuáticas de cultivo utilizados en la finca (tanto para las especies específicas como para las especies cohabitantes) se han fabricado y obtenido de una fuente reconocida.</t>
  </si>
  <si>
    <t>MKHQn81u6996LaVRml17w</t>
  </si>
  <si>
    <t>Los lugares de fabricación de alimentos compuestos para especies acuáticas de cultivo de donde se obtienen los alimentos (ya sean internos o externos) deben tener certificación, al menos, bajo:
i) La norma GLOBALG.A.P. para la Fabricación de Alimentos para Animales (CFM)
ii) Una norma que haya sido homologada con éxito con la norma GLOBALG.A.P. CFM
iii) Un esquema de inocuidad de alimentos para especies acuáticas de cultivo acreditado bajo la Guía ISO/IEC 17065 o ISO/IEC 17021 (\*)
Para los alimentos compuestos para especies acuáticas de cultivo reconocidos por la opción iii), debe haber una carta del proveedor de los alimentos para animales donde conste el cumplimiento de la norma GLOBALG.A.P. CFM versión 3, sección A 5 “Abastecimiento responsable de materias primas para alimentos para animales”.
Para la opción i), los lugares de fabricación de alimentos deben estar registrados en los sistemas TI GLOBALG.A.P. (para cuando se realiza la primera auditoría del productor realizada por el organismo de certificación \[OC]) con el Número GLOBALG.A.P. (GGN) que lo vincula con el productor acuícola. Para las opciones ii) y iii), en los sistemas TI GLOBALG.A.P. se debe sustituir el GGN por el registro del nombre del proveedor y del esquema acreditado utilizado. Consulte la página web GLOBALG.A.P. “Norma GLOBALG.A.P. para la Fabricación de Alimentos para Animales/Estándar de alimentación animal reconocido”.
(\*) Guía ISO/IEC 17065 (equivalente a EN 45011): requisitos generales para organismos (de certificación) que gestionan un sistema de certificación de productos
Guía ISO/IEC 17021 (anteriormente EN 45012): evaluación de conformidad: requisitos para los organismos que presten servicios de auditoría y de certificación de los sistemas de gestión</t>
  </si>
  <si>
    <t>S68T9UgfEOsnr4eUjqyh0</t>
  </si>
  <si>
    <t>AQ-GFS 22.01.03</t>
  </si>
  <si>
    <t>7uGONKyRM2moBP5p4ytIld</t>
  </si>
  <si>
    <t>Si la estación de reproducción y crianza emplea alimentos crudos y no pasteurizados o alimentos vivos para especies acuáticas de cultivo, esto se basa en una evaluación de riesgos de inocuidad alimentaria y bioseguridad.</t>
  </si>
  <si>
    <t>71LFGaeamtgWwWyDclN1ut</t>
  </si>
  <si>
    <t>Específico para las estaciones de reproducción y crianza: debe haber disponible una evaluación de riesgos para demostrar que los alimentos crudos y no pasteurizados o los alimentos vivos para especies acuáticas de cultivo (p. ej., artemias, microalgas, rotíferos y otros) no afectan a la inocuidad alimentaria y no representan ningún riesgo para las especies acuáticas de cultivo. Debe haber evidencia de la vigilancia rutinaria de enfermedades para detectar patógenos y dicha evidencia debe constar en la evaluación de riesgos. Si es posible emplear alimentos compuestos para especies acuáticas de cultivo, esta debe ser la solución preferida.</t>
  </si>
  <si>
    <t>drBvNVtOsNf4nEP6Usq6L</t>
  </si>
  <si>
    <t>AQ-GFS 22.03.01</t>
  </si>
  <si>
    <t>7uVOS5Uj5KXORimXfjRDAm</t>
  </si>
  <si>
    <t>Los alimentos específicos para las especies acuáticas de cultivo están claramente identificados.</t>
  </si>
  <si>
    <t>2zi8Td6LZQ2mfWqfRFdBIV</t>
  </si>
  <si>
    <t>El sitio y los registros se deben verificar para comprobar la identificación de los alimentos para las diferentes especies acuáticas de cultivo.</t>
  </si>
  <si>
    <t>4WvVgaj0DmqytcECbsfj85</t>
  </si>
  <si>
    <t>2TrR6YqQsaLXmzUWlUbRs9</t>
  </si>
  <si>
    <t>AQ-GFS 24.02.01</t>
  </si>
  <si>
    <t>HInWqtoXqqYeLTJ4enJw7</t>
  </si>
  <si>
    <t>La trazabilidad de las especies acuáticas de cultivo cosechadas se mantiene hasta la línea de proceso/empaquetado, incluidos los envases cuando el productor es el responsable del empaquetado.</t>
  </si>
  <si>
    <t>4N43SeAD5Q40gZr220Ht6h</t>
  </si>
  <si>
    <t>Los registros de todas las especies acuáticas de cultivo de la finca deben estar disponibles para la auditoría realizada por el organismo de certificación (OC).
Sin opción de “N/A”.</t>
  </si>
  <si>
    <t>1YbYgCwF5emApZVepFq1X1</t>
  </si>
  <si>
    <t>2fdp0291AK18VPCACdP0xw</t>
  </si>
  <si>
    <t>2i2YBI6SiwrTAieA7cJcHQ</t>
  </si>
  <si>
    <t>AQ-GFS 25.01.04</t>
  </si>
  <si>
    <t>4E1JSxUhlgD4Mc8nOZD4CK</t>
  </si>
  <si>
    <t>Las áreas de contención de las especies acuáticas de cultivo, incluidas las embarcaciones de transporte de especies vivas, NO están contaminadas con agua con sangre, efluentes de fábrica y/o derrames o descargas provenientes del tránsito marino.</t>
  </si>
  <si>
    <t>3kycN2XArFLD966nuka3Up</t>
  </si>
  <si>
    <t>Las áreas de contención de las especies acuáticas de cultivo, incluidas las embarcaciones de transporte de especies vivas, NO deben estar contaminadas. Debe haber registros de la eliminación de agua con sangre y efluentes, y se deben verificar las instalaciones de recolección. La evaluación de riesgos ambientales (consulte AQ 06.03.01) también debe incluir el riesgo de derrames de combustible en las áreas de contención de las especies acuáticas de cultivo.</t>
  </si>
  <si>
    <t>5TX5THcQM5Np1uQ5ItrWLM</t>
  </si>
  <si>
    <t>66SY7CaGuxTrJM2DldReaG</t>
  </si>
  <si>
    <t>AQ-GFS 25.01.01</t>
  </si>
  <si>
    <t>BOEpZqdRZp8KnTg9RgpHV</t>
  </si>
  <si>
    <t>Los trabajadores responsables de las operaciones de cosecha han recibido formación adecuada sobre el bienestar y las técnicas de manipulación de las especies acuáticas de cultivo.</t>
  </si>
  <si>
    <t>Yb2QVmtzDjaduCiA61m0w</t>
  </si>
  <si>
    <t>Los trabajadores deben demostrar su competencia en la entrevista. Se deben verificar los registros y certificados de formación de cada trabajador con funciones o tareas asignadas.</t>
  </si>
  <si>
    <t>2VMXvqTwLRJDCf3PEo0JLH</t>
  </si>
  <si>
    <t>AQ-GFS 25.01.03</t>
  </si>
  <si>
    <t>4GH7F2637TxV5M6AUL1pys</t>
  </si>
  <si>
    <t>Se controla y registra el nivel de oxígeno de las áreas de contención.</t>
  </si>
  <si>
    <t>6X5OtWjadedJn8iOvyxHGG</t>
  </si>
  <si>
    <t>Debe haber disponibles registros documentados en el sitio para demostrar el control del nivel de oxígeno.</t>
  </si>
  <si>
    <t>3WRQ7pBD8btmttUj5pHZl9</t>
  </si>
  <si>
    <t>AQ-GFS 21.01</t>
  </si>
  <si>
    <t>4rx63J6BIee8YEmDOxQMCx</t>
  </si>
  <si>
    <t>Hay establecido un programa de muestreo (en el que se incluye la frecuencia de los análisis) que se basa en los contaminantes, los residuos y las sustancias que son probables debido al tipo de operación acuícola y el lugar en que se realiza, así como a los ingredientes de los alimentos para especies acuáticas de cultivo.</t>
  </si>
  <si>
    <t>26EDO7wt3LL1IZrIE999HU</t>
  </si>
  <si>
    <t>En base a la evaluación de riesgos para la inocuidad alimentaria, se deben realizar análisis de residuos en el tejido de las especies acuáticas de cultivo con el fin de verificar el cumplimiento de los límites máximos de residuos (LMR) para los medicamentos y tratamientos aprobados, y para verificar que no haya presentes residuos de sustancias no aprobadas.
La lista de sustancias a analizar se debe basar en:
\- La legislación local/nacional
\- Los requisitos del cliente o clientes
\- Las sustancias indicadas en el plan de salud acuícola (PSA)
La frecuencia de los análisis se debe determinar en base a los riesgos identificados en el programa de muestreo. Los resultados de los análisis deben estar disponibles para la auditoría realizada por el organismo de certificación (OC).
Sin opción de “N/A”.</t>
  </si>
  <si>
    <t>4Igs0TcvRtcZaLqERpBzyw</t>
  </si>
  <si>
    <t>4p0dHNkic3vgGOfmZ0dCoJ</t>
  </si>
  <si>
    <t>AQ-GFS 25.01.02</t>
  </si>
  <si>
    <t>11APq77Q6G8LFPLI0u6yCk</t>
  </si>
  <si>
    <t>Se supervisa con regularidad el estado de las especies acuáticas de cultivo antes de trasladarlas al punto de cosecha, y se evita que las especies acuáticas de cultivo se estresen innecesariamente.</t>
  </si>
  <si>
    <t>2qYia8Y8fBdJssWOLFkM9w</t>
  </si>
  <si>
    <t>Los registros de las supervisiones realizadas deben ser auditados por el organismo de certificación (OC). Se debe asignar a un trabajador que se encargue de realizar constantemente supervisiones durante el transporte. Dicho trabajador debe haber recibido una formación adecuada para identificar/resolver cualquier indicador de bienestar que se pueda ver afectado durante todo el proceso de transporte. Consulte AQ 04.02.04. Esto también se aplica a las actividades subcontratadas.</t>
  </si>
  <si>
    <t>1RYUKEpcNYM8d7OhNm7Kpw</t>
  </si>
  <si>
    <t>AQ-GFS 24.02.02</t>
  </si>
  <si>
    <t>6PRXBurgFMuJAJv5Rd0hky</t>
  </si>
  <si>
    <t>Es posible rastrear un lote de especies acuáticas de cultivo desde la caja de empaque hasta los reproductores.</t>
  </si>
  <si>
    <t>61LAgiWaJ9k2qjvNxSEsUT</t>
  </si>
  <si>
    <t>Los registros de trazabilidad a lo largo de todo el ciclo de vida deben demostrar que todos los orígenes y movimientos son trazables. Y dichos registros deben estar disponibles para la auditoría realizada por el organismo de certificación (OC).</t>
  </si>
  <si>
    <t>Ap0lCVLgXNtRdLMSfI7FE</t>
  </si>
  <si>
    <t>AQ-GFS 24.01.04</t>
  </si>
  <si>
    <t>1IGmvakOxft7nc70iduhzJ</t>
  </si>
  <si>
    <t>Si el hielo entra en contacto con el producto, el hielo está hecho con agua potable desde el inicio, de acuerdo con los requisitos legales aplicables, y se transporta en recipientes higiénicos.</t>
  </si>
  <si>
    <t>7J73i7uHmXDOn0GeVoEPgL</t>
  </si>
  <si>
    <t>Debe haber registros del suministro de hielo y de la verificación de la calidad del agua utilizada para hacer el hielo, y también debe haber documentación de las condiciones de transporte del hielo.</t>
  </si>
  <si>
    <t>75ZhDFwSi67hTEERmDGpdT</t>
  </si>
  <si>
    <t>6JlkZ6XHFnlTfDvJse3Aou</t>
  </si>
  <si>
    <t>AQ-GFS 24.01.03</t>
  </si>
  <si>
    <t>4F2Inuij1dSHuQHcNXrAyP</t>
  </si>
  <si>
    <t>La temperatura del producto se reduce tan rápido como sea posible a la temperatura de derretimiento del hielo.</t>
  </si>
  <si>
    <t>7wWPQR0Zrf8s3roGs2MXbG</t>
  </si>
  <si>
    <t>Las instrucciones de trabajo deben asegurar un enfriamiento apropiado. Los registros de temperatura deben estar disponibles para la auditoría realizada por el organismo de certificación (OC).</t>
  </si>
  <si>
    <t>1XIfAEL1V3tYYly7Bh5yJu</t>
  </si>
  <si>
    <t>AQ-GFS 24.01.02</t>
  </si>
  <si>
    <t>2TIgyvqTRTeabK45TMX7v8</t>
  </si>
  <si>
    <t>Para el transporte hasta el centro de manipulación del producto/planta de procesamiento, las especies acuáticas de cultivo se transportan en condiciones de limpieza (recipientes o tubos) para prevenir la contaminación durante la manipulación.</t>
  </si>
  <si>
    <t>75xapytfq3GoFKdRHfKY2w</t>
  </si>
  <si>
    <t>Todas las instalaciones deben estar disponibles para las actividades de auditoría realizadas por el organismo de certificación (OC). Los registros de la limpieza deben estar disponibles para la auditoría realizada por el OC. Las tapas deben estar bien aseguradas para evitar la pérdida de especies acuáticas de cultivo y las fugas durante la manipulación. En la entrevista, los trabajadores deben poder demostrar que tienen conocimiento de dicho procedimiento.
Sin opción de “N/A”.</t>
  </si>
  <si>
    <t>1t1Uf9Qy2KYSXOlwwK7bwY</t>
  </si>
  <si>
    <t>AQ-GFS 22.03.03</t>
  </si>
  <si>
    <t>7lJiO9rwGvosicEFw5aJmS</t>
  </si>
  <si>
    <t>Hay instrucciones documentadas sobre cómo gestionar los alimentos para especies acuáticas de cultivo contaminados, el exceso de alimentos para especies acuáticas de cultivo medicados y el alimento para depurar el equipo.</t>
  </si>
  <si>
    <t>2DJIsVE5zDY76izP7tMsiK</t>
  </si>
  <si>
    <t>Debe haber instrucciones documentadas sobre el almacenamiento, la revisión y la manipulación de los alimentos para especies acuáticas de cultivo empleados en acuicultura. La documentación debe incluir evidencia de que se tienen en cuenta los períodos de espera precosecha después de utilizar el alimento para depurar el equipo. Debe haber un período de espera precosecha, que empieza cuando el alimento para especies acuáticas de cultivo medicado ha sido depurado del sistema de alimentación de la finca; y se debe haber utilizado alimento especial para depurar el equipo (alimento destinado a sacar los residuos del sistema de alimentación).
Las instrucciones deben incluir la retirada y contención de los alimentos para especies acuáticas de cultivo contaminados.
En la entrevista los trabajadores deben demostrar que son conscientes de todo esto.</t>
  </si>
  <si>
    <t>78rODxtyMFcXYUZDLre5J</t>
  </si>
  <si>
    <t>AQ-GFS 24.01.01</t>
  </si>
  <si>
    <t>2DIFMqH6YrMgnm7ExHk5a4</t>
  </si>
  <si>
    <t>Si la responsabilidad de la cosecha y el transporte recae sobre el productor, estos se realizan de manera que no se ponga en peligro la inocuidad alimentaria.</t>
  </si>
  <si>
    <t>2IH9RpQisDPvf45hkULgnn</t>
  </si>
  <si>
    <t>Debe haber establecido un plan de cosecha documentado y debe haber registros de la higiene durante el transporte (que incluyan la temperatura, cuando corresponda). El transporte debe mantener la trazabilidad y cumplir la legislación local en relación con el movimiento de las especies acuáticas de cultivo.</t>
  </si>
  <si>
    <t>6IeKZizd7oEEGd7BJAZLvK</t>
  </si>
  <si>
    <t>AQ-GFS 22.03.02</t>
  </si>
  <si>
    <t>EzoAdY2e89Uh2Ies5bTLP</t>
  </si>
  <si>
    <t>Los alimentos para especies acuáticas de cultivo, incluidos todos los alimentos medicados, se guardan y manipulan de acuerdo con las instrucciones de la etiqueta para minimizar cualquier riesgo de contaminación.</t>
  </si>
  <si>
    <t>5dM17i9XEzlikGxPntxUpz</t>
  </si>
  <si>
    <t>Se debe proporcionar formación e instrucciones apropiadas para el almacenamiento, la revisión y la manipulación del alimento para especies acuáticas de cultivo. Esta formación e instrucciones se deben implementar para los alimentos regulares y medicados (por separado para las diferentes especies y para la propiedad paralela, cuando corresponda). Los sitios de almacenamiento y los componentes de los alimentos para especies acuáticas de cultivo se deben revisar en intervalos regulares para comprobar su estado de limpieza, su temperatura, si presentan hongos o moho y cualquier otro tipo de contaminación posible.</t>
  </si>
  <si>
    <t>4b8nrtUGbOZ2K3aWfTmjQ0</t>
  </si>
  <si>
    <t>AQ-GFS 02.10</t>
  </si>
  <si>
    <t>3OZLsO9DAYxKGcvrOxyVOP</t>
  </si>
  <si>
    <t>Existe evidencia de que se implementa un plan de mejora continua.</t>
  </si>
  <si>
    <t>45l2PHHwCYiXvW5rEVLnSf</t>
  </si>
  <si>
    <t>Se debe implementar un plan de mejora continua basado en las autoevaluaciones/auditorías internas y las auditorías realizadas por el organismo de certificación (OC). Las mejoras continuas pueden mostrarse como una reducción en las no-conformidades totales durante las autoevaluaciones/auditorías internas, planes de gestión de recursos con documentación de mejoras u otras actividades aplicables.</t>
  </si>
  <si>
    <t>5V6VXYDSELqNjI53IJ5iEJ</t>
  </si>
  <si>
    <t>AQ-GFS 22.02.06</t>
  </si>
  <si>
    <t>YIQcPKJtVVrvHK47VfPhP</t>
  </si>
  <si>
    <t>El productor presenta evidencia de que hay establecido un procedimiento para recoger y almacenar las muestras de alimento para especies acuáticas de cultivo utilizado durante el período de engorde.</t>
  </si>
  <si>
    <t>72Y1ufirs5f1REkzTYVpCM</t>
  </si>
  <si>
    <t>El productor debe presentar evidencia de que hay establecido un procedimiento para recoger y almacenar las muestras de los lotes de alimento para especies acuáticas de cultivo (tomadas por la empresa de producción o por el fabricante del alimento), empezando cuatro meses antes de la cosecha y abarcando el período de engorde. Las muestras se deben conservar durante al menos seis semanas tras la venta de las especies acuáticas de cultivo.
En la entrevista, los trabajadores deben poder demostrar que tienen conocimiento de dicho procedimiento.</t>
  </si>
  <si>
    <t>2lcjWDd2pC4Mxvjx89tTP3</t>
  </si>
  <si>
    <t>6wWLmjyL314qZ6uEJu1piK</t>
  </si>
  <si>
    <t>AQ-GFS 22.02.05</t>
  </si>
  <si>
    <t>2ptNzZCvjyQLPA35ohfcAd</t>
  </si>
  <si>
    <t>Hay registros de los índices de conversión de alimento (ICA) y del uso eficiente de los sistemas de supervisión de los alimentos para especies acuáticas de cultivo.</t>
  </si>
  <si>
    <t>473rXaKlnrmqzIx6pyWQ9x</t>
  </si>
  <si>
    <t>Debe haber registros de los ICA y del uso eficiente de los sistemas de supervisión de los alimentos para especies acuáticas de cultivo.
Se debe evitar la sobrealimentación en todo momento.
El índice económico de conversión de alimento (IeCA) es la cantidad de alimento para especies acuáticas de cultivo utilizado para producir la cantidad de pescado cosechado (producción neta medida en peso vivo):
IeCA = alimento para especies acuáticas de cultivo (en kg o tm) / producción acuícola neta (en kg o tm; peso vivo)
Los informes de la autoevaluación/auditoría interna y de la auditoría realizada por el organismo de certificación (OC) deben tener al menos un valor ICA registrado: IeCA por ciclo de vida de producción.</t>
  </si>
  <si>
    <t>5Z2RRtEQnPat8lHwqldvaz</t>
  </si>
  <si>
    <t>AQ-GFS 22.02.04</t>
  </si>
  <si>
    <t>2oKwhhNldE0F43Waj5PlJD</t>
  </si>
  <si>
    <t>Todos los alimentos para especies acuáticas de cultivo utilizados se consumen antes de la fecha de caducidad.</t>
  </si>
  <si>
    <t>4qgSZafCrOw3Qk6iQv2itg</t>
  </si>
  <si>
    <t>No se deben usar alimentos para especies acuáticas de cultivo caducados, sino que estos se deben eliminar de manera responsable con el medio ambiente, de acuerdo con procedimientos documentados. Se deben verificar las fechas de caducidad en las etiquetas de los alimentos para especies acuáticas de cultivo almacenados.</t>
  </si>
  <si>
    <t>7a81ojul2BqqaeSV71ebRq</t>
  </si>
  <si>
    <t>AQ-GFS 22.02.03</t>
  </si>
  <si>
    <t>v5Z8nPQWRHJS6URDiLGy4</t>
  </si>
  <si>
    <t>Las fincas obtienen de sus proveedores de alimentos para especies acuáticas de cultivo una declaración de que la composición de cada alimento cumple con los requisitos GLOBALG.A.P. sobre harina y aceite de pescado.</t>
  </si>
  <si>
    <t>5XPOmAGtpAK2aITXWf3t0Z</t>
  </si>
  <si>
    <t>Debe haber declaraciones de conformidad. En caso de solicitarse, el proveedor de alimentos compuestos para especies acuáticas de cultivo debe facilitar información sobre la composición de la harina de pescado y el aceite de pescado (incluido el porcentaje de harina y aceite de pescado y, cuando sea posible, el origen: captura silvestre, subproductos industriales u otros).
Las granjas deben disponer de la proporción de entrada y salida de pescado (todos los peces procedentes de capturas silvestres).
Los informes de autoevaluación/auditoría interna y de la auditoría realizada por el organismo de certificación (OC) deben tener al menos dos valores registrados: el porcentaje promedio de harina y aceite de pescado (cuando sea posible, ambos descritos para cada origen) y la proporción de entrada y salida de pescado.</t>
  </si>
  <si>
    <t>3dvDjHhS7MMZqMRUw5Ktis</t>
  </si>
  <si>
    <t>AQ-GFS 22.02.02</t>
  </si>
  <si>
    <t>1taHGgUS16VUvUKDyUZ3lp</t>
  </si>
  <si>
    <t>Se conservan los registros documentales de los proveedores de alimentos para especies acuáticas de cultivo que han suministrado los alimentos compuestos, durante un período de dos años o de un año más que el ciclo de vida de las especies acuáticas de cultivo (el plazo que sea mayor).</t>
  </si>
  <si>
    <t>7uCrofmPAl6UP1G9n4K2qD</t>
  </si>
  <si>
    <t>Debe haber registros de las compras de alimentos para especies acuáticas de cultivo (p. ej., facturas), y estos se deben conservar durante un período de dos años o de un año más que el ciclo de vida de las especies acuáticas de cultivo (el plazo que sea mayor). Los registros deben incluir el tipo de alimento, la cantidad, la fuente y la fecha de entrega.</t>
  </si>
  <si>
    <t>17mYbzXNKGA9g0ugoT0i5a</t>
  </si>
  <si>
    <t>AQ-GFS 22.02.01</t>
  </si>
  <si>
    <t>2LZKpj7oMX6UfUU7nhevGS</t>
  </si>
  <si>
    <t>Los lotes de alimentos para especies acuáticas de cultivo son trazables desde el fabricante de alimentos hasta el lote de la población de especies acuáticas de cultivo.</t>
  </si>
  <si>
    <t>3b4jQQz2pEibyo35sRNb4l</t>
  </si>
  <si>
    <t>Los lotes de alimentos para especies acuáticas de cultivo del fabricante de alimentos deben ser trazables hasta los lotes de la población de especies acuáticas de cultivo. Debe haber un sistema de verificación o documentación.</t>
  </si>
  <si>
    <t>1YyvfXewlDkS8n5ZwSl9JP</t>
  </si>
  <si>
    <t>AQ-GFS 20.06.05</t>
  </si>
  <si>
    <t>6Ycg8F1Y3EzFlASdxDW1vA</t>
  </si>
  <si>
    <t>Los recintos están claramente señalizados para ayudar a la navegación.</t>
  </si>
  <si>
    <t>7ioYzPz0Oq0rlShAdDGPyO</t>
  </si>
  <si>
    <t>Los recintos deben estar claramente señalizados cuando sea necesario.</t>
  </si>
  <si>
    <t>4pvzWZLf4r0AsvpuWuoYAC</t>
  </si>
  <si>
    <t>65SiBmR9xE6MmZIJH2OMh8</t>
  </si>
  <si>
    <t>sAGT3yktlismbt51J76MY</t>
  </si>
  <si>
    <t>AQ-GFS 20.07.03</t>
  </si>
  <si>
    <t>5eEnoh0Z2ZB9yk7gWbYwet</t>
  </si>
  <si>
    <t>No se utilizan aguas residuales ni estiércol como fertilizante.</t>
  </si>
  <si>
    <t>2fpbrHAiJZCw2suqf2bFgo</t>
  </si>
  <si>
    <t>El productor debe demostrar que no se utilizan aguas residuales (tratadas o no tratadas) ni estiércol en la finca. En la entrevista, los trabajadores deben poder demostrar que tienen conocimiento de dicho procedimiento.</t>
  </si>
  <si>
    <t>4Zl4dLXiCmXFVqnsslPb0x</t>
  </si>
  <si>
    <t>6aHs2oKowuokGeSHD5wKJb</t>
  </si>
  <si>
    <t>AQ-GFS 20.07.01</t>
  </si>
  <si>
    <t>4qf12VtL53aviciqJWsnrG</t>
  </si>
  <si>
    <t>Se establecen períodos de barbecho y, cuando no haya barbecho, esto figura en el plan de salud acuícola (PSA).</t>
  </si>
  <si>
    <t>6XqqlfrcpIkOKkAACSn3zw</t>
  </si>
  <si>
    <t>Las fechas de barbecho y de repoblación para los sitios/estanques (cuando sean unidades independientes) deben estar definidas y se deben conservar registros. Si los estanques no se drenan o vacían totalmente, se deben realizar revisiones para asegurar que se han retirado todas las especies acuáticas de cultivo de las unidades individuales, y es crucial que esto se haga antes cualquier tratamiento al agua remanente en el estanque. En la entrevista, los trabajadores deben poder demostrar que tienen conocimiento de dicho procedimiento. En caso de que no haya barbecho, esto debe figurar en el PSA. Debe haber una evaluación de riesgos de las especies acuáticas de cultivo.</t>
  </si>
  <si>
    <t>3J8O62KNfuPfnd0CJS5tpk</t>
  </si>
  <si>
    <t xml:space="preserve">AQ-GFS 02.07 </t>
  </si>
  <si>
    <t>7uLCD1w7xxo7pAa1DrKAro</t>
  </si>
  <si>
    <t>El productor completa al menos una autoevaluación/auditoría interna de la norma al año.</t>
  </si>
  <si>
    <t>2XeEWLoP1KU4h1nM2vHEMK</t>
  </si>
  <si>
    <t>Debe existir evidencia documentada de que para el productor individual Opción 1 se ha completado una autoevaluación bajo la responsabilidad del productor (la puede realizar una persona distinta al productor).
Las autoevaluaciones deben incluir todos los principios y criterios aplicables, aunque las lleve a cabo una empresa subcontratada.
La lista de verificación para la autoevaluación debe contener comentarios de la evidencia observada para todas las Obligaciones Mayores y Obligaciones Menores no aplicables e incumplidas.
La autoevaluación debe completarse antes de la auditoría realizada por el organismo de certificación (OC) (véase “Reglamento general GLOBALG.A.P. - Reglas para productores individuales”).
Sin opción de “N/A”, excepto para productores multisitio con un sistema de gestión de calidad (SGC) y grupos de productores, en cuyo caso está cubierto por la auditoría interna del SGC.</t>
  </si>
  <si>
    <t>6x3kCxxvw1GOyT6QuqR0q0</t>
  </si>
  <si>
    <t>AQ-GFS 20.07.05</t>
  </si>
  <si>
    <t>6A62o8kIiGm8doTESgoDM4</t>
  </si>
  <si>
    <t>El sedimento dragado se elimina de acuerdo con el plan de gestión ambiental (PGA).</t>
  </si>
  <si>
    <t>1O6Ul8en8FRmPGGNZ6qyjb</t>
  </si>
  <si>
    <t>Debe haber registros de la eliminación del sedimento dragado, incluida la eliminación llevada a cabo por subcontratistas. Cualquier actividad realizada por subcontratistas debe cumplir la legislación, también cuando esta tenga lugar fuera de la finca.</t>
  </si>
  <si>
    <t>eDBIAJH7lgc2ErlgKqBdz</t>
  </si>
  <si>
    <t>AQ-GFS 20.09.01</t>
  </si>
  <si>
    <t>cPvgMx2dCSrsdhORin3SC</t>
  </si>
  <si>
    <t>Los equipos y los sistemas se diseñan, instalan y utilizan de manera que se minimiza el riesgo de que afecten a la salud de las especies acuáticas de cultivo y el riesgo de que estas se escapen.</t>
  </si>
  <si>
    <t>34SOgkANUHacVpwFg2AD9r</t>
  </si>
  <si>
    <t>Los equipos y los sistemas se deben diseñar, instalar y utilizar de manera que se minimice el riesgo de que afecten a la salud y el bienestar de las especies acuáticas de cultivo y el riesgo de que estas se escapen. En la entrevista, los trabajadores deben poder demostrar que tienen conocimiento de dicho procedimiento.</t>
  </si>
  <si>
    <t>3bnauhR2XKWnnmjxnrNJeQ</t>
  </si>
  <si>
    <t>2uDopRKJdfSQX3cZh9O6cm</t>
  </si>
  <si>
    <t>AQ-GFS 20.07.04</t>
  </si>
  <si>
    <t>4fOYsrCWmBoNJK1RjhGrNb</t>
  </si>
  <si>
    <t>Cuando la cría en el estanque esté basada o complementada por la fertilización inorgánica, hay disponibles procedimientos definidos y se llevan registros de la cantidad de fertilizantes que se añade al estanque.</t>
  </si>
  <si>
    <t>2GBCwINljXVJRNmJcEIUDX</t>
  </si>
  <si>
    <t>Debe haber procedimientos documentados y registros de los fertilizantes inorgánicos que se añaden al estanque, incluidas las cantidades. Se debe prestar especial atención al fósforo, ya que hay que tener en cuenta que es un recurso natural limitado.</t>
  </si>
  <si>
    <t>4CWukhjgGWB3PQeG5nOpGb</t>
  </si>
  <si>
    <t>AQ-GFS 02.09</t>
  </si>
  <si>
    <t>1FM5VpOQt13eRbCUpAUyuD</t>
  </si>
  <si>
    <t>Hay un plan de mejora continua documentado.</t>
  </si>
  <si>
    <t>xftMHmNmYPOmvEcvDtIX3</t>
  </si>
  <si>
    <t>Se debe documentar un plan de mejora continua basado en las autoevaluaciones/auditorías internas y las auditorías realizadas por el organismo de certificación (OC). Las mejoras continuas pueden mostrarse como una reducción en las no-conformidades totales durante las autoevaluaciones/auditorías internas, la evaluación de una causa de fondo, las acciones documentadas u otras actividades aplicables.</t>
  </si>
  <si>
    <t>4uELwFnYBgXWIoEhYC0pSR</t>
  </si>
  <si>
    <t>AQ-GFS 21.03</t>
  </si>
  <si>
    <t>4ckjZjqGJzpzPvsEugKVj</t>
  </si>
  <si>
    <t>Los resultados de los análisis de laboratorio son trazables a un lote específico.</t>
  </si>
  <si>
    <t>7hnIqTn6qYCSEvkFLjc9F5</t>
  </si>
  <si>
    <t>Los resultados de los análisis de laboratorio deben ser trazables a los lotes o los identificadores de las unidades de producción específicos (consulte AQ 20.01.02).
Sin opción de “N/A”.</t>
  </si>
  <si>
    <t>1EIecfs8H41dNknq6JnLCj</t>
  </si>
  <si>
    <t>AQ-GFS 20.09.05</t>
  </si>
  <si>
    <t>6YVjdbw56bhAaQXYlCKQum</t>
  </si>
  <si>
    <t>En el caso de que las evaluaciones de riesgos muestren que los niveles de oxígeno podrían caer por debajo del mínimo necesario para el bienestar de las especies acuáticas de cultivo, se dispone de sistemas de suplemento de oxígeno y estos se mantienen en buen estado de funcionamiento.</t>
  </si>
  <si>
    <t>7kvxBCThMwbrccNuhuQjLa</t>
  </si>
  <si>
    <t>Debe haber disponibles sistemas de suplemento de oxígeno para la densidad máxima permitida en los niveles de oxígeno más bajos predecibles. Debe haber disponible un sistema de reserva para el suplemento de oxígeno por si se produce un fallo en el sistema principal. En el caso de sistemas de circulación cerrada, es necesario contar con equipos para saturar el agua con O
 debido a la alta densidad de las especies acuáticas de cultivo. Consulte AQ 20.02.14 sobre la evaluación de riesgos de bienestar animal.</t>
  </si>
  <si>
    <t>5Chr1AO0wkK4Hm5qUgv2b7</t>
  </si>
  <si>
    <t>AQ-GFS 21.02</t>
  </si>
  <si>
    <t>4x7iPQk2SO02xXdme4XCB1</t>
  </si>
  <si>
    <t>El laboratorio empleado para analizar los contaminantes, residuos y sustancias probables está acreditado de acuerdo con la norma ISO/IEC 17025 o participa con éxito en un programa de pruebas de control interlaboratorio.</t>
  </si>
  <si>
    <t>2jBbhC9N4VRCltmQJFxxaU</t>
  </si>
  <si>
    <t>Las pruebas requeridas según AQ 21.01 se deben realizar en un laboratorio con acreditación ISO/IEC 17025 o tener evidencia de haber participado con éxito en un programa de pruebas de control interlaboratorio. La acreditación se debe demostrar figurando en los membretes de las cartas oficiales o en los programas de acreditación. Se acepta documentación que demuestre que el laboratorio se encuentra en proceso de acreditación en el ámbito aplicable, por parte de la autoridad nacional competente. Los laboratorios no acreditados deben contar con evidencia documentada de que participaron con resultado satisfactorio en pruebas de control interlaboratorio para el ámbito aplicable. Si hay programas nacionales de control y seguimiento, estos se aceptan como evidencia.</t>
  </si>
  <si>
    <t>1z7NPEx9qL7UVltPT4XmDY</t>
  </si>
  <si>
    <t>AQ-GFS 20.09.02</t>
  </si>
  <si>
    <t>4wAY996zVmQ0IR9sb5Gl09</t>
  </si>
  <si>
    <t>Hay establecidas medidas para prevenir que se escapen poblaciones de cultivo hacia los cursos de agua o que ingresen especies autóctonas en las áreas de contención de especies acuáticas de cultivo.</t>
  </si>
  <si>
    <t>3ZPzbd3lNMGyRXECxNsBAb</t>
  </si>
  <si>
    <t>Debe haber establecidos planes de contingencia, registros de todas las especies acuáticas de cultivo que se han escapado en los últimos 12 meses y documentación que demuestre que todos los casos de escape de todos los sitios han sido notificados a las autoridades. La estación de reproducción y crianza/la finca debe contar con un procedimiento eficaz y documentado para prevenir el escape accidental de las poblaciones al medio ambiente. Cuando corresponda, se deben inspeccionar las estructuras de los recintos y los amarres de acuerdo a un plan documentado basado en la evaluación de riesgos. Se debe realizar y registrar el mantenimiento rutinario y las reparaciones o reemplazos.</t>
  </si>
  <si>
    <t>4UIzPvMqxuFcrMB7CF4B7w</t>
  </si>
  <si>
    <t>AQ-GFS 20.09.03</t>
  </si>
  <si>
    <t>2lF75IyCZ4YE24f91rt7rc</t>
  </si>
  <si>
    <t>Hay registros del mantenimiento de la maquinaria y los equipos (incluidos los filtros) imprescindibles para asegurar la salud y el bienestar de las especies acuáticas de cultivo.</t>
  </si>
  <si>
    <t>6lYRaNMjNn3duRljrHuFxm</t>
  </si>
  <si>
    <t>Para la maquinaria y los equipos imprescindibles para asegurar la salud y el bienestar de las especies acuáticas de cultivo (p. ej., sensores de oxígeno), se debe conservar un registro con lo siguiente: información del mantenimiento y la calibración, información de la calibración o verificación de los equipos de análisis y vigilancia realizadas una segunda parte. Debe haber registros que demuestren que se ha realizado un mantenimiento y una calibración o verificación apropiados.</t>
  </si>
  <si>
    <t>7ogUJA3KgahHgsL0xuhzH9</t>
  </si>
  <si>
    <t>AQ-GFS 20.09.04</t>
  </si>
  <si>
    <t>7CDSFapLrfb6d8qPIFwtwx</t>
  </si>
  <si>
    <t>Cuando la salud y el bienestar de las especies acuáticas de cultivo depende de sistemas/equipos automáticos (p. ej., nivel de oxígeno, presión de bomba), dichos sistemas están equipados con alarmas y dispositivos/mecanismos de reserva.</t>
  </si>
  <si>
    <t>4hvVHzwgH5IX2E2yrXV0BE</t>
  </si>
  <si>
    <t>Si el fallo de un sistema/equipo puede hacer peligrar la salud y el bienestar de las especies acuáticas de cultivo, dicho sistema/equipo debe estar equipado con alarmas en caso de fallo. Estas alarmas se deben probar con regularidad, y debe haber registros de la realización de las pruebas. Debe haber establecido un sistema para notificar a la(s) persona(s) responsable(s).</t>
  </si>
  <si>
    <t>2sLWmLDwjX4RIw9iLBvBtE</t>
  </si>
  <si>
    <t>AQ-GFS 20.08.10</t>
  </si>
  <si>
    <t>2vDeBml820yJvpYrLPTXq7</t>
  </si>
  <si>
    <t>Los sitios se mantienen en condiciones de limpieza e higiene.</t>
  </si>
  <si>
    <t>1m0GKMnFS8SZsLhyPfGHOI</t>
  </si>
  <si>
    <t>Los sitios se deben mantener en condiciones de limpieza e higiene para:
\- Reducir el riesgo de propagación de enfermedades y patógenos entre áreas y/o unidades de producción
\- Cumplir el plan de gestión ambiental, considerando el perímetro de la finca 
Sin opción de “N/A”.</t>
  </si>
  <si>
    <t>12xtoMmsI7QQenkWEVMZAu</t>
  </si>
  <si>
    <t>37duoGJiHLxEhd6NwORejP</t>
  </si>
  <si>
    <t>AQ-GFS 20.08.09</t>
  </si>
  <si>
    <t>59ECVUwROw75Lm2HUvtWen</t>
  </si>
  <si>
    <t>Antes de trasladar los reproductores/semillas a otras áreas, se mantienen en cuarentena hasta que se verifique su estado de salud (a menos que su estado de salud ya haya sido verificado con anterioridad).</t>
  </si>
  <si>
    <t>I78Ri2djGFjRtqoCxKOtI</t>
  </si>
  <si>
    <t>Debe haber registros del estado de salud o las cuarentenas.</t>
  </si>
  <si>
    <t>2dlDVcUpPa7mM9EyOGQN5Q</t>
  </si>
  <si>
    <t>AQ-GFS 20.08.11</t>
  </si>
  <si>
    <t>7CHAUYF4oN0E3AWjDDs4KU</t>
  </si>
  <si>
    <t>Se realiza una evaluación de riesgos que contempla la necesidad de desinfectar el agua entrante en las estaciones de reproducción y crianza, así como el consecuente impacto del agua descargada.</t>
  </si>
  <si>
    <t>691a08fgxxI4WYN2eTAhiu</t>
  </si>
  <si>
    <t>Debe haber una evaluación de riesgos que contemple la necesidad de desinfectar el agua entrante las estaciones de reproducción y crianza. Si se requiere la desinfección, se debe realizar de forma eficaz. Se debe hacer referencia a la evaluación de impacto ambiental (consulte AQ 06.03.01) en lo que respecta a la liberación de patógenos y/o a los desinfectantes.</t>
  </si>
  <si>
    <t>lwVD0y2sfcySbR28bqNW1</t>
  </si>
  <si>
    <t>AQ-GFS 02.08</t>
  </si>
  <si>
    <t>20kofxmNsdnDzAoAJXjvuw</t>
  </si>
  <si>
    <t>Se realizan acciones correctivas para abordar las no-conformidades detectadas durante las autoevaluaciones/auditorías internas.</t>
  </si>
  <si>
    <t>wflw0fDpXIDUNyPyjSkfM</t>
  </si>
  <si>
    <t>Se deben documentar las acciones correctivas. Se deben implementar todos los cambios que sean necesarios. Se requiere el cumplimiento de todas las Obligaciones Mayores aplicables y al menos el 95 % de las Obligaciones Menores aplicables.
“N/A” solo si se detectan no-conformidades durante las autoevaluaciones/auditorías internas.</t>
  </si>
  <si>
    <t>4wKtubLhiS6PGhw001sHbx</t>
  </si>
  <si>
    <t>AQ-GFS 20.08.08</t>
  </si>
  <si>
    <t>4C8WBYFQkWSq6QZn5P61po</t>
  </si>
  <si>
    <t>La infraestructura permite procedimientos de cuarentena del sitio o la finca, en caso de que haya un brote de enfermedad infecciosa.</t>
  </si>
  <si>
    <t>37PobmX3XY77n4Ue9Ahwd5</t>
  </si>
  <si>
    <t>Si se produce un brote de enfermedad infecciosa, la infraestructura debe ser acorde a los procedimientos de cuarentena documentados.</t>
  </si>
  <si>
    <t>5Trid7RJINI5NOJDPpoz9r</t>
  </si>
  <si>
    <t>AQ-GFS 20.08.07</t>
  </si>
  <si>
    <t>2l4VUnpdlu8pZ2gs0qUky6</t>
  </si>
  <si>
    <t>Los equipos, los trabajadores y los vehículos se segregan o desinfectan entre un sitio y otro para reducir la transmisión de enfermedades.</t>
  </si>
  <si>
    <t>4nLh35jBuYgae8251K7Odd</t>
  </si>
  <si>
    <t>Cuando se requiera, debe haber establecidos procedimientos documentados y registros de desinfección.
Sin opción de “N/A”.</t>
  </si>
  <si>
    <t>5vcbGWEHPs18Yz7noTSiZm</t>
  </si>
  <si>
    <t>AQ-GFS 20.08.05</t>
  </si>
  <si>
    <t>6XB6PojRvwfjar0PhZCDMW</t>
  </si>
  <si>
    <t>Para toda la maquinaria y los equipos (incluidos los filtros), se conserva un registro de los detalles del mantenimiento, la limpieza y la desinfección.</t>
  </si>
  <si>
    <t>7C2kPwzuCzmwg9VXqx0Zz5</t>
  </si>
  <si>
    <t>Debe haber registros del mantenimiento, la limpieza diaria y la desinfección para toda la maquinaria y los equipos (incluidos los filtros), cuando corresponda.</t>
  </si>
  <si>
    <t>3stOu3MOVFIK022JyGb55p</t>
  </si>
  <si>
    <t>AQ-GFS 20.08.03</t>
  </si>
  <si>
    <t>49IXMSKvLFqqSZ3CvYTQrW</t>
  </si>
  <si>
    <t>Cuando se usan, los recipientes para la cosecha se limpian y desinfectan antes de volver a utilizarse y trasladarse a los centros de engorde.</t>
  </si>
  <si>
    <t>7MoDsiLxEeGN5tgYgZcb9R</t>
  </si>
  <si>
    <t>Debe haber registros de la limpieza y desinfección de los recipientes para la cosecha, cuando corresponda.</t>
  </si>
  <si>
    <t>U04mYiOB8IJfPdKwnNe9K</t>
  </si>
  <si>
    <t>AQ-GFS 20.08.04</t>
  </si>
  <si>
    <t>3QzNLWcXpfwQyJfQDnu99n</t>
  </si>
  <si>
    <t>Hay un plan documentado de limpieza y desinfección de equipos.</t>
  </si>
  <si>
    <t>4ui93xyxNT4eUMwFX2sFTs</t>
  </si>
  <si>
    <t>El productor debe poder demostrar que comprende tanto las prácticas de bioseguridad como los procedimientos de higiene y desinfección apropiados para la finca.
Debe haber un plan documentado de limpieza y desinfección en el que se detallen los elementos más importantes, en particular:
\- La calidad del agua de limpieza
\- Los métodos de limpieza
\- Los agentes de limpieza
\- Los desinfectantes
\- El período de aplicación
\- La frecuencia de aplicación
\- El control de enfermedades
\- Las condiciones de almacenamiento de los equipos de limpieza para evitar el riesgo de contaminación del producto
El plan debe estar definido, aplicarse y registrarse. Todos los equipos que entren en contacto directo o indirecto con las especies acuáticas de cultivo deben estar hechos de materiales que no dificulten su adecuada limpieza y desinfección. En la entrevista, los trabajadores deben poder demostrar que tienen conocimiento de dicho procedimiento.
Sin opción de “N/A”.</t>
  </si>
  <si>
    <t>5cBvX3TmlHSOeevpUHG34S</t>
  </si>
  <si>
    <t>AQ-GFS 20.08.01</t>
  </si>
  <si>
    <t>YTilYG7ay6zuGUzmocpvD</t>
  </si>
  <si>
    <t>Los sitios cuentan con un plan de bioseguridad documentado.</t>
  </si>
  <si>
    <t>3q2FWg0vv1QW3cIvcKZH9r</t>
  </si>
  <si>
    <t>Hay establecido un plan de bioseguridad y este debe incluir como mínimo:
\- La evaluación de riesgos
\- La formación
\- La higiene del sitio
\- El riesgo de introducción de patógenos y enfermedades
\- Los sistemas de prevención y desinfección
\- El plan de gestión del área
\- Los requisitos para controlar los puntos de entrada y salida del sitio (además, dichos sitios se deben equipar para la limpieza y desinfección)
\- El procedimiento de autorización de los visitantes
\- La señalización visual de prohibición/advertencia alrededor del perímetro o las entradas de la finca 
Sin opción de “N/A”.</t>
  </si>
  <si>
    <t>1ftkAI02HjMR8S81Fptm6o</t>
  </si>
  <si>
    <t>AQ-GFS 20.08.06</t>
  </si>
  <si>
    <t>2tMIP2vC2LsdO8Ou9W2Dqo</t>
  </si>
  <si>
    <t>Hay evidencia de los procedimientos de limpieza y desinfección de los vehículos y las embarcaciones (incluidos todos los sistemas de transporte y equipos relacionados) utilizados para transportar especies acuáticas de cultivo o el alimento para estas, ya sean propiedad del productor o de los subcontratistas.</t>
  </si>
  <si>
    <t>671D0j1VhyWaC1awBObjql</t>
  </si>
  <si>
    <t>La evaluación de riesgos debe especificar los procedimientos de limpieza y desinfección requeridos. Debe haber registros y acciones correctivas para la autoevaluación/auditoría interna y la auditoría realizada por el organismo de certificación (OC). El transporte de las especies acuáticas de cultivo debe mantener la trazabilidad y cumplir la legislación local en relación con el movimiento de los peces.
Sin opción de “N/A”.</t>
  </si>
  <si>
    <t>6XqDrBtYjDMFUnvwbUqxja</t>
  </si>
  <si>
    <t>AQ-GFS 20.03.02</t>
  </si>
  <si>
    <t>6cx4mHZ8Qk1hafDLdQdDUc</t>
  </si>
  <si>
    <t>El productor solamente utiliza medicamentos y tratamientos que están permitidos por la autoridad competente relevante y que figuran en el plan de salud acuícola (PSA) para el uso en acuicultura y para las especies acuáticas de cultivo indicadas.</t>
  </si>
  <si>
    <t>6OqPjnYeMt5o0fzie6jaOG</t>
  </si>
  <si>
    <t>El productor solo debe utilizar medicamentos y tratamientos permitidos por la autoridad competente relevante para su uso en la acuicultura y para las especies indicadas. Debe haber disponible una lista de todos los medicamentos y tratamientos que pueden utilizarse en la finca acuícola como parte del PSA. Referencia cruzada con AQ 20.04.01.</t>
  </si>
  <si>
    <t>1V7OJsLngbMIMF5cpB2lgv</t>
  </si>
  <si>
    <t>5w9J5kw9Qap5Cuz5x61geq</t>
  </si>
  <si>
    <t>AQ-GFS 20.02.23</t>
  </si>
  <si>
    <t>1vZ7A4cWK5kuL8rgIB05Vr</t>
  </si>
  <si>
    <t>Hay establecido un plan de gestión para las especies cohabitantes no destinadas al consumo humano, y este plan aplica los mismos principios de bienestar, gestión de los alimentos para especies acuáticas de cultivo, bioseguridad y enriquecimiento ambiental que para las especies cultivadas para fines comerciales.</t>
  </si>
  <si>
    <t>4D5Z9cWR7Wmj5DKrNT1Hin</t>
  </si>
  <si>
    <t>Debe haber un plan de gestión para las especies cohabitantes no destinadas al consumo humano (p. ej., peces limpiadores en la producción de salmón). Este plan de gestión debe aplicar los mismos principios de bienestar animal y bioseguridad que el de las especies cultivadas para fines comerciales. Se deben demostrar los controles operativos para la gestión de estas especies.
Se deben evaluar los riesgos de todos los casos en que se utilicen especies cohabitantes (p. ej., preces limpiadores).
Se debe conocer el origen de las especies cohabitantes.</t>
  </si>
  <si>
    <t>6moTS0uCjB77ymqMRrEaKu</t>
  </si>
  <si>
    <t>4gaFPH9Pxfnx0E0q6XxpSS</t>
  </si>
  <si>
    <t>AQ-GFS 20.02.24</t>
  </si>
  <si>
    <t>6ePhUTxETEwCBoznw6CioE</t>
  </si>
  <si>
    <t>Se aplican los elementos de la evaluación de riesgos de bienestar animal para el transporte de las especies acuáticas vivas de cultivo, los huevos y los juveniles.</t>
  </si>
  <si>
    <t>6072EzbEQBjIb1kOzCqsIZ</t>
  </si>
  <si>
    <t>Se deben aplicar los elementos abordados en la evaluación de riesgos de bienestar animal para el transporte de las especies acuáticas vivas de cultivo, los huevos y los juveniles.
No se deben transportar animales moribundos ni enfermos.
Las propiedades del agua utilizada para el transporte deben ser similares a las de los parámetros de bienestar de las especies acuáticas de cultivo, p. ej., oxígeno, pH, salinidad y temperatura. Debe haber registros de las medidas. Consulte AQ 20.02.18.</t>
  </si>
  <si>
    <t>1NNYWcvzB9I6fEmMlup3nL</t>
  </si>
  <si>
    <t>AQ-GFS 02.06</t>
  </si>
  <si>
    <t>2jPbsdRFITM5EdNZ3q6QbJ</t>
  </si>
  <si>
    <t>Hay establecido un procedimiento para gestionar y controlar los documentos y los registros.</t>
  </si>
  <si>
    <t>10pWZ6529GtPApzYtrElBa</t>
  </si>
  <si>
    <t>Se debe implementar y mantener un procedimiento que describa el manejo de la información documentada. Debe haber establecido un método de seguimiento de los cambios en los documentos para garantizar que los trabajadores tengan acceso a las versiones más recientes.</t>
  </si>
  <si>
    <t>5GRCMUo8MYiBDoZHBRji57</t>
  </si>
  <si>
    <t>AQ-GFS 20.03.03</t>
  </si>
  <si>
    <t>42typyKND4Cxi7QToE03qr</t>
  </si>
  <si>
    <t>El productor puede demostrar que cumple con los límites máximos de residuos (LMR) en el mercado (interno o internacional) donde pretende comercializar las especies acuáticas de cultivo.</t>
  </si>
  <si>
    <t>3fSPyuYlojXntCV9BVXYq6</t>
  </si>
  <si>
    <t>El productor debe tener disponible una lista de los LMR vigentes en el mercado o mercados (ya sean internos o internacionales) donde se comercializan las especies acuáticas de cultivo. Los LMR se deben identificar demostrando la comunicación con clientes que confirme los mercados de destino previstos, o bien seleccionando el país (o grupo de países) específico donde el productor pretende comercializar el producto producido y presentando evidencia de cumplimiento que se ajuste a los LMR vigentes y permitidos en dicho país (o grupo de países). Cuando el mercado objetivo es un grupo de países, el productor debe cumplir con los LMR vigentes más estrictos. Si hay algún cambio en la lista de países de destino, esta se debe actualizar y se debe informar al organismo de certificación (OC).</t>
  </si>
  <si>
    <t>4u7VKYjF6PwRg1KvP3OiXb</t>
  </si>
  <si>
    <t>AQ-GFS 02.05</t>
  </si>
  <si>
    <t>4yzthwpPcwRcENQbbfkkNR</t>
  </si>
  <si>
    <t>Los registros para los fines de auditoría están actualizados. Los registros se conservan durante un período mínimo de dos años, a menos que se requiera un período más largo.</t>
  </si>
  <si>
    <t>3V2e1IiizmrGsACGhLbpF1</t>
  </si>
  <si>
    <t>El productor debe mantener los registros actualizados (incluidos los que estén relacionados con la inocuidad alimentaria) durante un mínimo de dos años, o por un período más largo, dependiendo de los requisitos del cliente o legales. Si la vida útil del producto supera los dos años, los registros se deben conservar durante un período que sea superior al de la vida útil del producto. Los registros electrónicos deben ser válidos y, si se utilizan, el productor debe ser el responsable de conservar copias de seguridad de la información.
Los documentos se deben guardar de forma segura, controlar de forma eficaz y estar fácilmente accesibles. Para la auditoría inicial realizada por el organismo de certificación (OC), el productor debe mantener registros como mínimo desde tres meses antes de la fecha de la auditoría realizada por el OC o desde la fecha de registro (el período que sea más largo de los dos). Los nuevos solicitantes deben tener registros completos para cada área cubierta por el registro y en ellos se deben incluir todas las actividades relacionadas con la documentación GLOBALG.A.P. requerida para cada área. Estos registros deben estar disponibles para el ciclo actual antes de la auditoría inicial realizada por el OC.
Sin opción de “N/A”.</t>
  </si>
  <si>
    <t>4dY9SMKOj2JoujtWU5jF8Q</t>
  </si>
  <si>
    <t>AQ-GFS 20.03.01</t>
  </si>
  <si>
    <t>bWIGF59qPB5qobxXdxLer</t>
  </si>
  <si>
    <t>Si hay disponibles vacunas eficaces contra una enfermedad recurrente, se prefiere la vacunación a los tratamientos terapéuticos.</t>
  </si>
  <si>
    <t>5GuffTRHbAfzQNiAUjrojQ</t>
  </si>
  <si>
    <t>El productor solo debe utilizar vacunas permitidas por la autoridad competente relevante para su uso en la acuicultura y para las especies indicadas. Como parte del plan de salud acuícola (PSA), debe haber disponible una lista de las vacunas que puedan utilizarse en la granja. Referencia cruzada con AQ 20.04.01.</t>
  </si>
  <si>
    <t>5ErUG6wXUeCXuabJPdSUW6</t>
  </si>
  <si>
    <t>AQ-GFS 20.05.04</t>
  </si>
  <si>
    <t>4fklL50yQNUt8VBT5tii7N</t>
  </si>
  <si>
    <t>La finca cuenta con un plan de contingencia para atender los casos de mortalidad a gran escala.</t>
  </si>
  <si>
    <t>7xlpNIzb3nOqaEyJnCySFx</t>
  </si>
  <si>
    <t>La finca debe contar con un plan de contingencia para atender los casos de mortalidad a gran escala. En la entrevista, los trabajadores deben poder demostrar que tienen conocimiento de dicho procedimiento.
Sin opción de “N/A”.</t>
  </si>
  <si>
    <t>32bnxD3iuIFgJa6SxSTZZE</t>
  </si>
  <si>
    <t>5WMy4S7JvPpeNmsVrCjJrO</t>
  </si>
  <si>
    <t>AQ-GFS 20.05.01</t>
  </si>
  <si>
    <t>6pYe3BKyAnVnxVc28fx3Ky</t>
  </si>
  <si>
    <t>Se lleva a cabo la inspección de mortalidades y su retiro de las unidades de producción de acuerdo con el plan de salud acuícola (PSA).</t>
  </si>
  <si>
    <t>5mPOhhAj94Lj4O1Mnc6zSY</t>
  </si>
  <si>
    <t>Los registros de mortalidades deben estar disponibles para la auditoría realizada por el organismo de certificación (OC). Se deben retirar las especies acuáticas de cultivo moribundas a medida que vayan apareciendo.
Sin opción de “N/A”.</t>
  </si>
  <si>
    <t>3KInBvl6R8ekv0iL4RVO8L</t>
  </si>
  <si>
    <t>AQ-GFS 20.06.03</t>
  </si>
  <si>
    <t>5mHHg2GBqmJfX61UyMn0TX</t>
  </si>
  <si>
    <t>Los tamaños de las mallas de las redes registrados son apropiados para el tamaño de las especies acuáticas de cultivo (incluidas las especies cohabitantes), para prevenir escapes y el riesgo de que las especies acuáticas de cultivo sufran lesiones.</t>
  </si>
  <si>
    <t>WeJkpvqzZdwAe7xTRF82z</t>
  </si>
  <si>
    <t>Debe haber registros de las medidas de las mallas de las redes. Los tamaños de las mallas de las redes deben ser apropiados para el tamaño de las especies acuáticas de cultivo (incluidas las especies cohabitantes), para prevenir escapes y el riesgo de que las especies acuáticas de cultivo sufran lesiones.</t>
  </si>
  <si>
    <t>3IhAmVkwHYmwd1Ud9NTdu1</t>
  </si>
  <si>
    <t>AQ-GFS 20.06.04</t>
  </si>
  <si>
    <t>2JbvDffHByw6VGiS2P9NB</t>
  </si>
  <si>
    <t>Los recintos y los sistemas de amarre están adecuadamente diseñados para el lugar y las condiciones climáticas en los que se van a encontrar, de acuerdo con una evaluación de riesgos, y están correctamente instalados.</t>
  </si>
  <si>
    <t>2ckiBp9WovYzGME2Qdrh8O</t>
  </si>
  <si>
    <t>En la auditoría realizada por el organismo de certificación (OC) debe haber disponible una evaluación de riesgos que tenga en cuenta la adecuación del diseño de las jaulas y los amarres.
Debe haber disponibles especificaciones para las jaulas y los sistemas de amarre, incluidos los nombres de la(s) persona(s) o la empresa que realizan las instalaciones.
Debe haber disponible evidencia de la experiencia/las cualificaciones de las personas responsables de la instalación y el mantenimiento.
Debe haber disponible un plan documentado para el mantenimiento de las anclas, el equipo de amarre y las jaulas, y que incluya información sobre las partes renovadas. El mantenimiento regular de los recintos y los sistemas de amarre debe ser realizado por personas con formación o experiencia apropiadas y de acuerdo con un plan escrito.</t>
  </si>
  <si>
    <t>4kkqkv4Y29YoIhIqJkkVSt</t>
  </si>
  <si>
    <t>AQ-GFS 20.05.03</t>
  </si>
  <si>
    <t>1arbU14ypAGZtlscfTo3LB</t>
  </si>
  <si>
    <t>La finca cuenta con un sistema para la remoción, el almacenamiento y la eliminación de las especies acuáticas de cultivo muertas. Dicho sistema garantiza que no se vean afectados los aspectos ambientales y evita la propagación de patógenos y enfermedades a las poblaciones de cultivo y silvestres.</t>
  </si>
  <si>
    <t>7oL5FcqVH4hzxZGDPCUaJC</t>
  </si>
  <si>
    <t>Las especies acuáticas de cultivo muertas deben retirarse, almacenarse provisionalmente y eliminarse de una forma que garantice que no se vean afectados los aspectos ambientales y que se evite la propagación de patógenos y enfermedades a las poblaciones de cultivo y silvestres. Debe haber registros en la finca para mostrar los protocolos para la remoción, el almacenamiento y la eliminación de las especies acuáticas de cultivo muertas.</t>
  </si>
  <si>
    <t>6imVKRARYKYEbRjVg7LbTg</t>
  </si>
  <si>
    <t>AQ-GFS 20.06.02</t>
  </si>
  <si>
    <t>2tNZQmIn9Fje51dOldw1XH</t>
  </si>
  <si>
    <t>Las redes en uso se identifican individualmente y se mantienen en buen estado.</t>
  </si>
  <si>
    <t>5JS3ouQGA9mDqAWXwSyNxr</t>
  </si>
  <si>
    <t>Se deben conservar registros de mantenimiento para cada red, documentando antigüedad, estado, reparación, tipos y fechas de los tratamientos/limpieza, ubicación, registros de inspecciones de redes, observaciones de los buzos (cuando corresponda) y registros de acciones correctivas realizadas en base a las operaciones de vigilancia.
La integridad de las redes se debe comprobar visualmente con la frecuencia requerida por la evaluación de riesgos o por las indicaciones del fabricante, e inmediatamente después de cualquier evento especial (p. ej, una tormenta), para asegurar que se identifique y corrija cualquier daño que pueda dar lugar a un riesgo de escape de las especies acuáticas de cultivo. Se debe probar la resistencia de la red de acuerdo con las indicaciones del fabricante.</t>
  </si>
  <si>
    <t>6qbD6qmKnNbzIIXt14c5L7</t>
  </si>
  <si>
    <t>AQ-GFS 20.06.01</t>
  </si>
  <si>
    <t>sUDNx63uThUOBtvdSBCHv</t>
  </si>
  <si>
    <t>Las redes de cultivo suspendidas no tocan nunca el fondo del cuerpo de agua.</t>
  </si>
  <si>
    <t>DH6gU7KUCkDdNtl7KAemk</t>
  </si>
  <si>
    <t>Los registros de las medidas de profundidad deben demostrar que las redes de cultivo no tocan nunca el fondo del cuerpo de agua donde están suspendidas.</t>
  </si>
  <si>
    <t>1wcijDaPNYlJnpZQt2IeUv</t>
  </si>
  <si>
    <t>AQ-GFS 20.05.02</t>
  </si>
  <si>
    <t>yAv2IkI75wejFBKgVb2k5</t>
  </si>
  <si>
    <t>Las mortalidades, la causa de las muertes y los análisis de tendencias de mortalidad se registran a nivel de la unidad de producción.</t>
  </si>
  <si>
    <t>4ebTJ2OkBBJZvgybKM9uTS</t>
  </si>
  <si>
    <t>Debe haber registros de mortalidades y causa de las muertes (si se conocen) por unidad de producción.
Se debe definir la frecuencia con la que se registran las mortalidades, que debe ser la mayor posible.
Los registros también deben incluir el porcentaje por etapa de producción.
Los trabajadores deben demostrar conocimiento en la entrevista del estado de salud/causa de las muertes de las especies acuáticas de cultivo. Cuando se identifican las tendencias se deben tomar medidas.
Los informes de autoevaluación/auditoría interna y auditoría realizada por el organismo de certificación (OC) deben tener un valor del porcentaje global de mortalidades por etapa de producción y valores asociados a las causas de muerte.</t>
  </si>
  <si>
    <t>1g7aICL9NQb6veUhfttjWx</t>
  </si>
  <si>
    <t>AQ-GFS 20.04.04</t>
  </si>
  <si>
    <t>4mAu3rnECoHHqLLhRfy2fx</t>
  </si>
  <si>
    <t>Se conocen y cumplen estrictamente los períodos de espera precosecha de los tratamientos relevantes y para las unidades de producción relevantes.</t>
  </si>
  <si>
    <t>6YHBkJBJuEatZnFqm1lHzs</t>
  </si>
  <si>
    <t>Debe haber confirmación documentada de la naturaleza del tratamiento, la fecha del mismo y la fecha de finalización del período de espera precosecha. Se deben identificar todas las especies acuáticas de cultivo vendidas a otra finca antes de que venza el período de espera precosecha. Los períodos de espera requeridos en las unidades de producción que puedan estar afectadas indirectamente por los tratamientos en otras unidades (p. ej., se derrama el alimento para especies acuáticas de cultivo, se comparten las mismas aguas) se deben basar en una evaluación de riesgos (consulte AQ 20.02.01 sobre el plan de salud acuícola \[PSA]). En la entrevista, los trabajadores deben poder demostrar que tienen conocimiento de dicho procedimiento.</t>
  </si>
  <si>
    <t>69tkf9xTq4aAYbrRMthWNF</t>
  </si>
  <si>
    <t>2SAvhNEQrMa7Hj8vi8cHtw</t>
  </si>
  <si>
    <t>AQ-GFS 20.04.03</t>
  </si>
  <si>
    <t>45qSzZ6bisPBG499WTN7no</t>
  </si>
  <si>
    <t>Hay establecido un sistema para identificar los lotes de especies acuáticas de cultivo que han recibido tratamiento y se requiere un período de espera precosecha.</t>
  </si>
  <si>
    <t>29luBMHqui347TowfOeygP</t>
  </si>
  <si>
    <t>En el sitio debe haber un sistema para identificar (y prevenir la cosecha accidental de) los lotes de especies acuáticas de cultivo que han recibido tratamiento y están en el período de espera precosecha. En la entrevista, los trabajadores deben poder demostrar que tienen conocimiento de dicho procedimiento.</t>
  </si>
  <si>
    <t>6zPZUmEVfDD6aDXdjrQizg</t>
  </si>
  <si>
    <t>AQ-GFS 20.04.02</t>
  </si>
  <si>
    <t>3ulDtpSgFmpoOwo9mNI2wC</t>
  </si>
  <si>
    <t>El productor puede facilitar un registro histórico y un resumen general actual y un análisis de tendencias de los tratamientos de las especies acuáticas de cultivo y los métodos de aplicación.</t>
  </si>
  <si>
    <t>37b6xfZbdV0raO01rE5Fat</t>
  </si>
  <si>
    <t>Todos los tratamientos de especies acuáticas de cultivo y los análisis de tendencias de los tratamientos se deben registrar y realizar de acuerdo con el plan de salud acuícola (PSA).
Un análisis de tendencias típico puede incluir:
\- Si se usan antibióticos, se puede calcular para lotes específicos una tendencia relativa a la cantidad de sustancia activa frente al tonelaje cosechado
\- Si se usan tratamientos con compuestos químicos, se puede calcular para lotes específicos una tendencia relativa a los volúmenes usados frente al número de especies acuáticas de cultivo producidas
\- Los números de tratamientos y las frecuencias para los tratamientos específicos de enfermedades</t>
  </si>
  <si>
    <t>6rzAuVmyYXYNyVxrw3NU6u</t>
  </si>
  <si>
    <t>AQ-GFS 20.04.01</t>
  </si>
  <si>
    <t>4ZysFb0muW0gARQdkg13jY</t>
  </si>
  <si>
    <t>El productor mantiene registros actualizados de las compras o los suministros de medicamentos y tratamientos (incluidos alimentos para especies acuáticas de cultivo medicados) y registros de la administración de medicamentos/alimentos medicados a especies acuáticas de cultivo.</t>
  </si>
  <si>
    <t>1TrgvMSHysXdv6OQnWcGrl</t>
  </si>
  <si>
    <t>Todos los medicamentos y alimentos para especies acuáticas de cultivo medicados en uso/almacén deben estar registrados de acuerdo con los requisitos de la norma y debe haber registros.
El registro de las compras debe incluir la fecha de compra, el nombre del producto, la cantidad comprada, el número de lote, la fecha de caducidad y el nombre del proveedor.
El registro de la administración debe incluir el número de lote, la fecha en que se administra, la identidad del grupo de especies acuáticas de cultivo tratado, la cantidad o biomasa de las especies acuáticas de cultivo tratadas, la dosis, el método de administración y la cantidad total de medicamento usado, la fecha de finalización del tratamiento, la fecha en que se completa el período de espera, la fecha más temprana en que las especies acuáticas de cultivo están disponibles para el consumo y el nombre de la(s) persona(s) que administra(n) el medicamento por fecha.</t>
  </si>
  <si>
    <t>5lUG9MCnmbqQuE7GCzd9Gw</t>
  </si>
  <si>
    <t>AQ-GFS 20.03.08</t>
  </si>
  <si>
    <t>1xm1ElekxFXQZ7MXQcQOB3</t>
  </si>
  <si>
    <t>Solo se aplican agentes antibióticos cuando hay un diagnóstico de enfermedad infecciosa bacteriana.</t>
  </si>
  <si>
    <t>2iHomCUNA3g1G83K6v93XQ</t>
  </si>
  <si>
    <t>No se deben utilizar agentes antibióticos con fines profilácticos, sino solo como tratamiento terapéutico si se ha diagnosticado una enfermedad infecciosa bacteriana. Consulte el plan de salud acuícola (PSA).</t>
  </si>
  <si>
    <t>3pltv0tUDnK1SYt2mwMoCN</t>
  </si>
  <si>
    <t>AQ-GFS 20.03.07</t>
  </si>
  <si>
    <t>2RiRELntovbVS8SBa2Y4Ba</t>
  </si>
  <si>
    <t>Cuando se vacuna a las poblaciones, se hace de acuerdo con el plan de salud acuícola (PSA), bajo AQ 20.02.01.</t>
  </si>
  <si>
    <t>3VsSXzJpYaqE09UNfjTgiB</t>
  </si>
  <si>
    <t>Los registros de vacunación deben estar disponibles para la auditoría realizada por el organismo de certificación (OC).</t>
  </si>
  <si>
    <t>77p115MaHGlynSHB7tUliX</t>
  </si>
  <si>
    <t>AQ-GFS 20.03.06</t>
  </si>
  <si>
    <t>5pITdl2GHazMDHg8Zinpug</t>
  </si>
  <si>
    <t>No se utilizan hormonas naturales ni sintéticas, ni tampoco agentes antibióticos como promotores del crecimiento.</t>
  </si>
  <si>
    <t>67OA99GvRuBN2YRLVRv5Un</t>
  </si>
  <si>
    <t>El productor debe poder demostrar que las hormonas y los agentes antibióticos se utilizan adecuadamente y no como promotores del crecimiento.</t>
  </si>
  <si>
    <t>3J01zoi3YcklPnzRLXvrNS</t>
  </si>
  <si>
    <t xml:space="preserve">AQ-GFS 20.03.09 </t>
  </si>
  <si>
    <t>1w9mCAjQT5UJc4HSDGbD25</t>
  </si>
  <si>
    <t>Los medicamentos no utilizados, los alimentos para especies acuáticas de cultivo medicados vencidos, los envases vacíos de medicamentos o las bolsas vacías de alimentos medicados se gestionan de forma controlada para que no se dé lugar a un posterior uso inapropiado.</t>
  </si>
  <si>
    <t>1sbsc9i7b2nWi49RVRMBVx</t>
  </si>
  <si>
    <t>Debe haber establecido un procedimiento documentado que detalle los métodos de eliminación para los medicamentos y para los alimentos para especies acuáticas de cultivo medicados (de acuerdo con las instrucciones del fabricante y los requisitos legales, si corresponde), así como la justificación.</t>
  </si>
  <si>
    <t>4tYggypoyyiTbigEnF5tNl</t>
  </si>
  <si>
    <t>AQ-GFS 20.03.05</t>
  </si>
  <si>
    <t>3KuHRjqHyH18tXDPfpyR48</t>
  </si>
  <si>
    <t>Se evita mezclar los alimentos para especies acuáticas de cultivo con los medicamentos en la finca. Cuando está justificada, esta práctica sigue los requisitos de medicación y tratamiento indicados en el plan de salud acuícola (PSA).</t>
  </si>
  <si>
    <t>5NpP4QHEfKMoknrz69xwVY</t>
  </si>
  <si>
    <t>Se debe evitar mezclar los alimentos para especies acuáticas de cultivo con los medicamentos en la finca. La práctica debe utilizarse únicamente cuando está justificada, y en estos casos, que son muy poco frecuentes, se debe cumplir con los requisitos de medicación y tratamiento indicados en el PSA.
Los registros para esta práctica deben incluir:
\- Objetivo y justificación
\- Persona responsable de la prescripción
\- Persona con formación responsable de mezclar los alimentos para especies acuáticas de cultivo con los medicamentos
\- Registros de los alimentos para especies acuáticas de cultivo utilizados
\- Sustancia activa y nombre del producto
\- Concentración empleada y procedimientos de mezcla siguiendo las instrucciones de la etiqueta
\- Procedimiento de administración de los alimentos para especies acuáticas de cultivo
\- Evidencia de la concentración de la sustancia activa
\- Períodos de espera</t>
  </si>
  <si>
    <t>6wNyOYxEywi4It1aUt0PVU</t>
  </si>
  <si>
    <t>AQ-GFS 20.03.04</t>
  </si>
  <si>
    <t>7FqVaGHjJWHKpTKvlzHRvJ</t>
  </si>
  <si>
    <t>Las vacunas, los medicamentos y los tratamientos empleados en la finca están autorizados y/o han sido recetados por un veterinario/profesional de la salud de animales acuáticos con certificación.</t>
  </si>
  <si>
    <t>5qUlSlYNuk5zve8Rd1dvre</t>
  </si>
  <si>
    <t>Las vacunas, los medicamentos y los tratamientos empleados en la finca deben estar autorizados y/o haber sido recetados por un veterinario/profesional de la salud de animales acuáticos con certificación. La aplicación debe realizarse de acuerdo con las instrucciones de la etiqueta y las indicaciones de un veterinario, siguiendo las instrucciones incluidas en el plan de salud acuícola (PSA). Cuando la indicación sigue el principio de uso en cascada, esto debe registrarse claramente justificando cada tratamiento.</t>
  </si>
  <si>
    <t>2zG9VNeFUC1tsRWlLNR4fQ</t>
  </si>
  <si>
    <t>AQ-GFS 20.01.05</t>
  </si>
  <si>
    <t>5VkUrRrMsEmXrQDaOu0zCv</t>
  </si>
  <si>
    <t>Las semillas proceden de un proveedor (interno o externo) con certificación GLOBALG.A.P. para la norma IFA para acuicultura.</t>
  </si>
  <si>
    <t>5r0yODWcPx2ffqZOVaniV</t>
  </si>
  <si>
    <t>Los registros y los certificados deben estar disponibles durante la auditoría realizada por el organismo de certificación (OC). En la entrevista, la dirección debe poder demostrar conocimiento de esto.
- Auditoría de certificación:
Por motivos de cumplimiento inicial, se requiere que los proveedores de semillas estén registrados con un Número GLOBALG.A.P. (GGN) en los sistemas TI GLOBALG.A.P. (como “semillas acuícolas GLOBALG.A.P. \[huevos fertilizados/juveniles]”) en el momento de la auditoría inicial del productor realizada por el OC. El proveedor debe poder presentar evidencia de que realizó una autoevaluación y debe proporcionar una carta de compromiso con la certificación antes de la próxima auditoría realizada por el OC.
- Auditoría posterior (segunda auditoría realizada por el OC):
Los proveedores deben tener la certificación GLOBALG.A.P. o una certificación bajo un esquema homologado por GLOBALG.A.P.
En las auditorías posteriores del proveedor o los proveedores de las semillas (ya sean proveedores internos o externos) se requiere un cumplimiento constante.
- Después de este primer año, cualquier proveedor de semillas adicional que provea a una finca acuícola que ya cuenta con certificación GLOBALG.A.P. debe estar registrado en los sistemas TI GLOBALG.A.P. desde el momento en que se compran las semillas, y debe demostrar su estado de la certificación GLOBALG.A.P. durante la primera auditoría realizada por el OC tras comenzar a proveer.
Sin opción de “N/A”.</t>
  </si>
  <si>
    <t>6eaxQshM5yuY2WLlQ8amUS</t>
  </si>
  <si>
    <t>4WlZbtneSSyL7ex31WfHay</t>
  </si>
  <si>
    <t>AQ-GFS 20.02.01</t>
  </si>
  <si>
    <t>2nlQl58uswx01JmO7YVMSM</t>
  </si>
  <si>
    <t>Hay disponible un plan de salud acuícola (PSA), actualizado durante los últimos 12 meses, para el último ciclo de producción, o siempre que se hayan añadido nuevos medicamentos o tratamientos que no se habían usado antes.</t>
  </si>
  <si>
    <t>aEiA7mmUxwyRodFze8Gh2</t>
  </si>
  <si>
    <t>Debe haber disponible un PSA en el sitio. Un veterinario/profesional de la salud de los animales acuáticos con certificación y reconocido por una autoridad competente debe aprobar el PSA. El PSA debe incluir el nombre, la identificación de afiliación y la firma con fecha. Un veterinario/profesional de la salud de los animales acuáticos con certificación es el profesional responsable de la gestión sanitaria en la granja, que tiene autoridad legal para diagnosticar enfermedades y recetar medicamentos. Cada vez que se hace referencia a un veterinario en este documento normativo, se aplica esta definición.
El PSA se debe actualizar:
a) Anualmente,
b) Para cada ciclo de producción, si las especies acuáticas de cultivo están en la finca por un período inferior a un año, o bien
c) Cada vez que se deba actualizar algún contenido del PSA (p. ej., en caso de incluirse nuevos medicamentos o tratamientos)
El plan debe incluir (pero no está limitado a) lo siguiente:
1\. El nombre y la ubicación de la(s) finca(s)
2. Las posibles enfermedades, incluyendo las correspondientes medidas de prevención de propagación de enfermedades y de mitigación de enfermedades
3. Los protocolos de vacunación, que deben incluir las vacunas disponibles adecuadas para prevenir o reducir posibles enfermedades que podrían ocurrir en esta región (cuando corresponda). Si se dispone de vacunas eficaces contra una enfermedad recurrente, se debe preferir la vacunación a los tratamientos terapéuticos. Todos los peces deben ser anestesiados antes de recibir la vacuna por inyección, a menos que haya razones de salud y bienestar bien justificadas para no vacunarlos. Si al vacunar a los peces por inmersión (“dip”) o baño hay riesgo de causarles lesiones durante la manipulación, se debería aplicar sedación.
4. Los procedimientos de cuarentena
5. Los medicamentos y tratamientos que puedan utilizarse en la finca acuícola, incluyendo el nombre del medicamento,la sustancia activa, la indicación, el proveedor, la vía de administración, la dosis y el período de espera precosecha
6. El período de espera precosecha, que empieza cuando el alimento para especies acuáticas de cultivo medicado ha sido depurado del sistema de alimento de la finca; uso de alimento especial para depurar el equipo (para sacar los residuos del sistema de alimento)
7. Los registros y controles de parásitos, incluida la frecuencia con la que se realizan
8. Los procedimientos de bioseguridad
9. El programa de detección de patógenos relevantes
10. La evaluación de riesgos de los residuos médicos en relación a cuestiones de inocuidad alimentaria y el impacto potencial de las poblaciones naturales de peces silvestres alrededor de la finca 
11. Los procedimientos de aturdimiento y sacrificio, incluidos los de los reproductores
12. El plan de acción para las especies acuáticas cosechables de cultivo si se ha superado o es probable que se supere el límite máximo de residuos (LMR) en el país de producción y/o de destino
13. La frecuencia y los métodos de eliminación, de retiro de animales enfermos y de eliminación de animales muertos
14. La frecuencia y los métodos de inspección de mortalidad
15. La frecuencia del control de sensibilidad/resistencia y de la rotación de medicamentos para evitar la resistencia a los antimicrobianos (RAM), cuando corresponda
16. El registro de la mortalidad y sus causas, que debe hacerse diariamente o con la mayor frecuencia posible. Cuando se sospecha de un brote de enfermedad o la mortalidad es más alta de lo previsto, esto se debe notificar al veterinario/profesional de la salud de los animales acuáticos y a la autoridad estatal competente.
17. El procedimiento interno de notificación de brotes de enfermedad, incluyendo a quién se notificará
18. Los tratamientos sanitarios para animales: se deben usar antibióticos única y exclusivamente si se diagnostican enfermedades específicas, no existe otra alternativa y se puede ver afectado el bienestar y la salud de las especies acuáticas de cultivo.
18.a) Los antimicrobianos de importancia crítica según las recomendaciones de la Organización Mundial de la salud (OMS, www.who.int) se deben usar única y exclusivamente como último recurso. Los antimicrobianos de importancia crítica (prioridad máxima y prioridad alta) indicados para la medicina humana se pueden utilizar únicamente en circunstancias excepcionales bajo el juicio, la prescripción y la supervisión de un veterinario/profesional de la salud de los animales acuáticos, y si los resultados de sensibilidad microbiana (antibiograma histórico) demuestran que el antimicrobiano seleccionado es la única opción de tratamiento eficiente. El veterinario/profesional de la salud de los animales acuáticos debe justificar por escrito cada caso de uso. En caso de usarse antimicrobianos, debe haber evidencia de que el veterinario/profesional de la salud de los animales acuáticos del productor ha explicado a los proveedores de alimentos para especies acuáticas de cultivo que deben mezclar los antimicrobianos prescritos con los alimentos compuestos para especies acuáticas de cultivo. Es responsabilidad del productor informar de este requisito al veterinario/profesional de la salud de los animales acuáticos externo que receta el antimicrobiano.
18.b) Se deben tener en cuenta las recomendaciones de la Organización Mundial de Sanidad Animal (OIE, www.oie.int) en la “Lista de agentes antimicrobianos de importancia en medicina veterinaria”:
“Dentro de la categoría de agentes antimicrobianos veterinarios de importancia crítica de la lista de la OIE, algunas clases son de importancia crítica tanto para la salud humana como para la sanidad animal, como es actualmente el caso de las fluoroquinolonas y de la tercera y cuarta generación de cefalosporinas. En 2016, la colistina se agregó a la categoría de agentes antimicrobianos de importancia crítica y prioridad máxima de la OMS. Por lo tanto, esas dos clases de agentes antimicrobianos y la colistina deberían emplearse de acuerdo con las siguientes recomendaciones:
\- No usarse como tratamiento preventivo
\- No usarse como primer tratamiento a menos que esté justificado; cuando se emplee como segundo tratamiento, en teoría debería hacerse en base a los resultados de pruebas bacteriológicas
\- Su uso extraoficial debería limitarse y reservarse a los casos en los que no existan otras alternativas Dicha utilización debería ser conforme a la legislación nacional en vigor”
19. Cualquier ensayo o prueba de tratamientos médicos no autorizados
20. Los períodos de barbecho y las instrucciones del procedimiento, cuando corresponda
21. Las respuestas a las enfermedades y las medidas de prevención coordinadas con los productores vecinos
22. Los medicamentos y los tratamientos cuyo uso no está autorizado, lo cual debe incluir los compuestos que están prohibidos según el Codex Alimentarius de la Organización de las Naciones Unidas para la Alimentación y la Agricultura (FAO)/OMS:
nitrofuranos (y sus derivados), tinturas de triarilmetano (incluyendo pero no limitándose a verde malaquita, cristal violeta o verde brillante), estilbenos (incluyendo pero no limitándose a estilbeno, dienestrol, dietilestibestrol, hexoestrol), cloranfenicol, nitroimidazoles (incluyendo pero no limitándose a dimetridazol, ipronidazol, metronidazol) o beta agonistas (incluyendo pero no limitándose a clenbuterol)
23. Si corresponde, los registros de las visitas rutinarias asignadas del veterinario/profesional de la salud de los animales acuáticos
Sin opción de “N/A”.</t>
  </si>
  <si>
    <t>2gIyMiEH1qXErYHL9S4uzf</t>
  </si>
  <si>
    <t>AQ-GFS 20.02.02</t>
  </si>
  <si>
    <t>6D90zTt7WJYno8CEZh09nF</t>
  </si>
  <si>
    <t>Los equipos están diseñados y son apropiados para evitar daños físicos y para garantizar un estrés mínimo para las especies acuáticas de cultivo.</t>
  </si>
  <si>
    <t>1LQHzsLfTVhmJciAK7RhSR</t>
  </si>
  <si>
    <t>Las bombas, las superficies y los equipos que entren en contacto con las especies acuáticas de cultivo, incluidas las instalaciones de vacunación, deben estar diseñadas y funcionar adecuadamente para evitar daños físicos y garantizar un estrés mínimo para las especies acuáticas de cultivo.</t>
  </si>
  <si>
    <t>3YFt2KIGjTcLzpEHdqo5Hc</t>
  </si>
  <si>
    <t>AQ-GFS 20.02.03</t>
  </si>
  <si>
    <t>3UlfAMbYO4uqLq9NBgFAwm</t>
  </si>
  <si>
    <t>Cuando existe un requisito legal para la certificación del estado de salud, las especies acuáticas de cultivo o las semillas que se introducen en la finca están certificados como libres de enfermedades conocidas.</t>
  </si>
  <si>
    <t>748y0vwMDPGZ3fpl5m512A</t>
  </si>
  <si>
    <t>Las especies acuáticas de cultivo o las semillas que se introducen en la finca acuícola deben estar certificados como libres de enfermedades conocidas. Debe haber disponibles registros en el sitio. Si no existen requisitos legales al respecto, consulte AQ 20.02.06.</t>
  </si>
  <si>
    <t>10UmMjE3JrA2ROUCgy7klS</t>
  </si>
  <si>
    <t>AQ-GFS 20.02.20</t>
  </si>
  <si>
    <t>7CmK2H1LLQDTi7LykV6wlR</t>
  </si>
  <si>
    <t>Los períodos de aglomeración, tiempo fuera del agua, clasificación, transporte y ayuno son registrados y justificados por un veterinario/profesional de la salud de los animales acuáticos con certificación.</t>
  </si>
  <si>
    <t>TVWIwBfBe8bXpsJEn70tL</t>
  </si>
  <si>
    <t>Para cada especie acuática de cultivo en particular, el número y la duración de los períodos de aglomeración, clasificación, tiempo fuera del agua, transporte y ayuno (p. ej., antes de la cosecha, vacunación, transporte, etc.) deben seguir las directrices de un veterinario/profesional de la salud de los animales acuáticos con certificación incluidas en el plan de salud acuícola (PSA), donde se deben establecer los límites para la duración y frecuencia de cada período. Debe haber disponibles registros que demuestren el cumplimiento de estos aspectos.
Durante la aglomeración, se debe considerar el equipo utilizado y la calidad del agua. La aglomeración también puede ocurrir durante la alimentación u otros procesos rutinarios.</t>
  </si>
  <si>
    <t>180yPkcHGUErhUjWG409h0</t>
  </si>
  <si>
    <t>AQ-GFS 20.02.04</t>
  </si>
  <si>
    <t>5USUhpQM2XKRzLfPImopzt</t>
  </si>
  <si>
    <t>Antes de utilizar los reproductores con fines reproductivos, se realiza un control para verificar que estén libres de enfermedades que puedan transmitirse verticalmente.</t>
  </si>
  <si>
    <t>qsmHKwV4aSilxXAcRQkUD</t>
  </si>
  <si>
    <t>Debe haber registros y certificados que muestren que, antes de la reproducción, se ha realizado un control en los reproductores y se ha verificado que están libres de enfermedades que puedan transmitirse verticalmente.</t>
  </si>
  <si>
    <t>3wkqT6nxWRS4HyN7cHieYS</t>
  </si>
  <si>
    <t>AQ-GFS 20.02.21</t>
  </si>
  <si>
    <t>4eCdG6XaCZp4kADTnJ5uiP</t>
  </si>
  <si>
    <t>Se recogen observaciones respectivas al bienestar animal de la etapa de producción anterior, y dichas observaciones quedan registradas.</t>
  </si>
  <si>
    <t>fkinwxpR7s7wY1pKAmGCj</t>
  </si>
  <si>
    <t>Desde la finca hasta la estación de reproducción y crianza/el vivero y desde las instalaciones de sacrificio/procesamiento primario hasta los centros de engorde, a la llegada se debe tomar nota de los indicadores de salud y bienestar de las especies acuáticas de cultivo como mortalidades, daño exterior (p. ej., pérdida de escamas, erosión de las aletas, mordeduras por depredadores, cicatrices ocasionadas por la manipulación, lesiones como resultado de agresiones, lesiones por parásitos) y deformidades: en la finca (cuando llegan de las estaciones de reproducción y crianza) y/o en la planta de sacrificio/procesamiento (cuando llegan de las etapas de engorde).
Debe haber establecido un sistema para registrar y compartir la información sobre salud y bienestar de las especies acuáticas de cultivo, y para realizar las mejoras y los cambios necesarios en base a las observaciones.</t>
  </si>
  <si>
    <t>3xZkwSyJiP3ynGKJZxoIdA</t>
  </si>
  <si>
    <t>AQ-GFS 17.02</t>
  </si>
  <si>
    <t>3cgQG49eXFAirl8sZLCd8z</t>
  </si>
  <si>
    <t>Hay establecidos procedimientos para gestionar y manipular los productos no conformes.</t>
  </si>
  <si>
    <t>CElrzGcqwzICchQ47QNYx</t>
  </si>
  <si>
    <t>Debe haber establecidos procedimientos documentados que especifiquen que todos los productos no conformes se deben identificar claramente y poner en cuarentena según corresponda. Estos productos deben manipularse o desecharse de acuerdo con la naturaleza del problema y/o los requisitos específicos del cliente.</t>
  </si>
  <si>
    <t>2T0W1tdSPvm0WMCnQerja6</t>
  </si>
  <si>
    <t>AQ-GFS 20.01.06</t>
  </si>
  <si>
    <t>1hhXMNP7QojpSqP0DZW9e6</t>
  </si>
  <si>
    <t>Después de la certificación, todas las especies acuáticas de cultivo de las que se dispone deben pasar toda su vida en granjas registradas bajo GLOBALG.A.P.</t>
  </si>
  <si>
    <t>6aIqQQHmnKSlma4aDAXMW6</t>
  </si>
  <si>
    <t>Debe haber registros de trazabilidad de movimiento que demuestren que, desde la certificación, todas las especies acuáticas de cultivo en la población han pasado todo su ciclo de vida en las granjas registradas bajo GLOBALG.A.P.</t>
  </si>
  <si>
    <t>2EeKr0cRpkMdlHKWjaJrmu</t>
  </si>
  <si>
    <t>AQ-GFS 20.02.22</t>
  </si>
  <si>
    <t>1JHptuK00Ipj71TqSmKt2m</t>
  </si>
  <si>
    <t>La eliminación de especies acuáticas de cultivo se realiza de acuerdo con métodos prescritos de bienestar animal y de acuerdo con el plan de salud acuícola (PSA).</t>
  </si>
  <si>
    <t>5BTAqFE8xCJCrovmdTXUjd</t>
  </si>
  <si>
    <t>La eliminación de especies acuáticas de cultivo (remoción, sacrificio y eliminación, incluyendo las especies del exterior del cultivo y los ejemplares enfermos o deformes) se debe realizar de acuerdo con los métodos prescritos, que incluyen una eliminación realizada de forma segura. Debe haber procedimientos para la eliminación de las especies acuáticas de cultivo. Referencia cruzada con AQ 20.02.01 del PSA.</t>
  </si>
  <si>
    <t>70p4tPY8KOIyyA3rSph8hc</t>
  </si>
  <si>
    <t>AQ-GFS 20.02.19</t>
  </si>
  <si>
    <t>fbstJGsK246eGb28ZlCOk</t>
  </si>
  <si>
    <t>En todo momento se trata y manipula a las especies acuáticas de cultivo de manera que se les protege de dolor, estrés, lesiones y enfermedades.</t>
  </si>
  <si>
    <t>6g1GeiN0MJAGXrSZ7y0RQV</t>
  </si>
  <si>
    <t>Las especies acuáticas de cultivo se deben tratar y manipular en todo momento de manera que se les proteja de dolor, estrés, lesiones y enfermedades. En la entrevista, los trabajadores deben poder demostrar que tienen conocimiento de dicho procedimiento.
Sin opción de “N/A”.</t>
  </si>
  <si>
    <t>1FiuRJTxywB2DTwUdKwWnu</t>
  </si>
  <si>
    <t>AQ-GFS 20.02.18</t>
  </si>
  <si>
    <t>5twka7AMDso2nh6LkHTuOt</t>
  </si>
  <si>
    <t>La finca/la estación de reproducción y crianza/el transporte/las instalaciones de contención cuenta con un programa de vigilancia y control rutinario de la calidad del agua en base a una evaluación de riesgos, y que tenga en cuenta la contaminación potencial, la salud y el bienestar de las especies acuáticas de cultivo y el sistema de producción.</t>
  </si>
  <si>
    <t>3Y2wqC9gv5GvgvtosG5EHH</t>
  </si>
  <si>
    <t>La granja debe tener establecido un programa de vigilancia y control en base a una evaluación de riesgos de calidad del agua, a fin de garantizar que no se vea afectada la salud y el bienestar de las especies acuáticas de cultivo. En la evaluación de riesgos (consulte AQ 20.02.16) se deben incluir los parámetros relevantes de calidad del agua, las fluctuaciones y los puntos de muestreo (a nivel de la granja o de la unidad de producción), tales como temperatura, oxígeno disuelto, dióxido de carbono, nitrógeno disuelto (sobresaturación), pH, amoniaco, nitrato, nitrito, sólidos suspendidos y parámetros microbiológicos (p. ej., indicadores fecales), etc., identificados como necesarios en la evaluación de riesgos. Debe haber registros para cada sitio. La frecuencia debe estar relacionada con el sistema de acuicultura empleado y debe establecerse en base a la evaluación de riesgos. El análisis de laboratorio se debe realizar de acuerdo con los requisitos de la industria y la normativa vigente.
Sin opción de “N/A”.</t>
  </si>
  <si>
    <t>5cWTvn8q6jvSYglaH4ugxt</t>
  </si>
  <si>
    <t>AQ-GFS 20.02.17</t>
  </si>
  <si>
    <t>7w6AIuDRxuvOG1qa5KrBdw</t>
  </si>
  <si>
    <t>La infraestructura de las instalaciones garantiza que no haya contaminación cruzada en la entrada de agua.</t>
  </si>
  <si>
    <t>74ew9Py1RP2nHYvMiJT4Vy</t>
  </si>
  <si>
    <t>Las entradas y los desagües deben controlarse y ser independiente unos de otros para evitar cualquier contaminación cruzada indeseada en la entrada de agua. Este aspecto se debe incluir en la evaluación de riesgos (consulte AQ 01.02.01).</t>
  </si>
  <si>
    <t>30KQ7BMrjPOcVv2zReijF1</t>
  </si>
  <si>
    <t>AQ-GFS 20.02.15</t>
  </si>
  <si>
    <t>2qzwTulCyOgodBZisD0pzh</t>
  </si>
  <si>
    <t>El productor considera mejorar las condiciones de cría para mejorar el rendimiento y el bienestar animal de las especies acuáticas de cultivo.</t>
  </si>
  <si>
    <t>3dTTU3TvSNzdurw4NnEhzM</t>
  </si>
  <si>
    <t>En base al mayor conocimiento sobre la cría de especies acuáticas de cultivo, se debe considerar la posibilidad de satisfacer mejor las necesidades fisiológicas y de comportamiento, p. ej., mediante el enriquecimiento ambiental.
Se deben realizar esfuerzos por ofrecer a las especies acuáticas de cultivo un entorno apropiado para sus necesidades. Por ejemplo, se debe considerar el enriquecimiento social, estructural, sensorial y nutricional.</t>
  </si>
  <si>
    <t>5jg4mMjhmV5a9P0xLWBosI</t>
  </si>
  <si>
    <t>AQ-GFS 20.02.16</t>
  </si>
  <si>
    <t>656yPfrw2WYnYBvLo1kZek</t>
  </si>
  <si>
    <t>Se realiza una evaluación de riesgos para demostrar que la calidad del agua no pone en peligro la inocuidad alimentaria ni la salud y el bienestar de las especies acuáticas de cultivo.</t>
  </si>
  <si>
    <t>2StOBzwupUCXuObM6VWtPp</t>
  </si>
  <si>
    <t>Debe haber una evaluación de riesgos documentada que abarque todas las fuentes potenciales de contaminación del agua que afecten a la inocuidad alimentaria, y a la salud y el bienestar de las especies acuáticas de cultivo. En caso de que se identifiquen riesgos, se deben tomar medidas como el tratamiento del agua, el uso de filtros, la desinfección, etc.
Cuando haya fuentes de agua que no son apropiadas para el proceso de acuicultura, estas deben estar claramente marcadas.
Sin opción de “N/A”.</t>
  </si>
  <si>
    <t>3ZdJ0AeaZtPitqApXJMLbw</t>
  </si>
  <si>
    <t>AQ-GFS 20.02.12</t>
  </si>
  <si>
    <t>4Vov2yjMLOexJaLrFxbi7n</t>
  </si>
  <si>
    <t>La finca tiene establecido un sistema para asegurar los niveles adecuados de alimentos para especies acuáticas de cultivo y cuenta con registros del uso de estos alimentos.</t>
  </si>
  <si>
    <t>42u6XLlhsJ65yGtMGFaiae</t>
  </si>
  <si>
    <t>La finca debe tener establecido un sistema para asegurar que los niveles de alimentos para especies acuáticas de cultivo son acordes a las necesidades, p. ej., en base a las guías del fabricante o la experiencia en la actividad acuícola. El sistema debe asegurar una distribución uniforme de los alimentos para especies acuáticas de cultivo a la población, y debe tener un mecanismo para ajustar los niveles de los alimentos según el apetito y la biomasa prevista y para minimizar los residuos de los alimentos para especies acuáticas de cultivo, evitando la competencia y mitigando la agresión entre las especies. Se debe disponer de registros de alimentación, y estos deben demostrar que se supervisa la eficiencia de la alimentación.</t>
  </si>
  <si>
    <t>2SqnO5ahT4LjMzl7zt0N4T</t>
  </si>
  <si>
    <t>AQ-GFS 20.02.14</t>
  </si>
  <si>
    <t>1PAkywr9jN1GGj0qfOUDtv</t>
  </si>
  <si>
    <t>Se realiza una evaluación de riesgos de bienestar animal.</t>
  </si>
  <si>
    <t>2vR8JJuDm2pHwio43O1Fql</t>
  </si>
  <si>
    <t>Se debe disponer de una evaluación de riesgos documentada y actualizada con medidas de control asociadas sobre bienestar animal, que incluya (pero no necesariamente se limite a):
\- La depredación
\- Las especies del exterior presentes en la unidad de producción
\- La intensidad y los cambios en la luz natural/artificial; ritmos diurnos
\- Las alteraciones y vibraciones acústicas debido, p. ej., a motores, bombas o aireadores
\- Las alteraciones visuales (p. ej., movimiento de objetos, personas, sombras)
\- El diseño y el método de los sistemas de clasificación y recuento de las especies acuáticas de cultivo
\- Las fugas eléctricas en las instalaciones de contención
\- Los factores bióticos (p. ej., floración de algas)
\- Las contaminaciones (es obligatorio un plan de contingencia)
\- El marcado físico (procedimiento invasivo)
\- El caudal de agua
Referencia cruzada con AQ 01.02.01.
Debe haber evidencia documentada de que cualquier problema de bienestar animal que se detecte durante una auditoría realizada por el organismo de certificación (OC) se trata de forma apropiada y sin demora.</t>
  </si>
  <si>
    <t>2Y5Dlkckip0eWCcBNrvd1k</t>
  </si>
  <si>
    <t>AQ-GFS 20.02.11</t>
  </si>
  <si>
    <t>3rtJbCshkyno7tSCaJMuMD</t>
  </si>
  <si>
    <t>Se controla la variación de tamaños dentro de las poblaciones de especies acuáticas de cultivo.</t>
  </si>
  <si>
    <t>5ZDivybhOaeCU3o18i82ZV</t>
  </si>
  <si>
    <t>Se debe vigilar la variación de tamaños dentro de una unidad de contención (tanque, estanque, recinto de red, cuerda). Se deben establecer y justificar los niveles en que se necesita realizar una clasificación por tamaño de las especies. Se debe disponer de procedimientos para evaluar y minimizar los factores que afectan la variación de tamaños. Se deben registrar todos los casos de clasificación por tamaño.</t>
  </si>
  <si>
    <t>28ixqyq07Jx6VxQg1mYapc</t>
  </si>
  <si>
    <t>AQ-GFS 20.02.13</t>
  </si>
  <si>
    <t>3wWM6xXw9L5moMvNAS0gYE</t>
  </si>
  <si>
    <t>La granja/la estación de reproducción y crianza/el transporte funciona de acuerdo a las densidades de población establecidas.</t>
  </si>
  <si>
    <t>4EzjCGgNpfPwg2cWi4BQJF</t>
  </si>
  <si>
    <t>Se debe establecer la densidad de población en relación al tamaño de la especie acuática de cultivo, la etapa de producción, el entorno y el sistema de producción. Si no existen los requisitos legislativos correspondientes, la finca debe demostrar que los límites se basan en evidencia científica o en las mejores prácticas de la industria para salud y bienestar e inocuidad alimentaria. No se deben fijar los límites de densidad como un promedio del sistema o un promedio del ciclo de producción. No se deben superar las densidades establecidas. Las densidades de población se deben calcular y se deben llevar registros.</t>
  </si>
  <si>
    <t>1ZvxRSlqKWjw4TfX5HZ1oT</t>
  </si>
  <si>
    <t>AQ-GFS 20.02.09</t>
  </si>
  <si>
    <t>3QLfzPA8N6W9BcTegEooS6</t>
  </si>
  <si>
    <t>El productor demuestra tanto que comprende las prácticas de higiene para la salud y el bienestar de las especies acuáticas de cultivo, como que implementa procedimientos de higiene apropiados para la finca.</t>
  </si>
  <si>
    <t>9hcM4dADParDvMGkAIgFy</t>
  </si>
  <si>
    <t>Un plan de higiene documentado debe detallar los elementos más importantes de la salud y el bienestar de las especies acuáticas de cultivo:
\- La calidad del agua
\- Los métodos de limpieza
\- Los productos de limpieza (etiquetados como aptos para superficies que están en contacto con los alimentos, cuando proceda)
\- Los desinfectantes
\- El período de aplicación
\- La frecuencia de aplicación
\- La recopilación y la gestión de la mortalidad
El plan se debe aplicar y registrar. En la entrevista, los trabajadores deben poder demostrar que tienen conocimiento de dicho procedimiento. Referencia cruzada con AQ 03.03.
Sin opción de “N/A”.</t>
  </si>
  <si>
    <t>2go8K87af5VxtwI74P7Xk5</t>
  </si>
  <si>
    <t>AQ-GFS 20.02.10</t>
  </si>
  <si>
    <t>nskOxwDWXhcYstVlxsij5</t>
  </si>
  <si>
    <t>Los números de lote, el peso medio y la biomasa total de las especies acuáticas de cultivo se supervisan a nivel de la unidad de producción.</t>
  </si>
  <si>
    <t>5JwzMFhpdx6ijUpwYwa5Ts</t>
  </si>
  <si>
    <t>Los números de lote, el peso medio y la biomasa total de las especies acuáticas de cultivo se deben supervisar a nivel de la unidad de producción. Deben estar disponibles los registros de las supervisiones y la documentación.</t>
  </si>
  <si>
    <t>21DDcplwE2JbdUPCCbD1Hq</t>
  </si>
  <si>
    <t>AQ-GFS 20.02.08</t>
  </si>
  <si>
    <t>2PRbymowThGxALRbXeooqi</t>
  </si>
  <si>
    <t>La estación de reproducción y crianza/la finca tiene establecido un sistema para vigilar y registrar los indicadores de salud y bienestar de las especies acuáticas de cultivo y todos los casos de enfermedad.</t>
  </si>
  <si>
    <t>6LtgiKk95imMx21cBmoRkm</t>
  </si>
  <si>
    <t>Debe haber establecido un sistema para vigilar y registrar los indicadores de salud y bienestar de las especies acuáticas de cultivo y todos los casos de enfermedad en los sitios de la estación de reproducción y crianza/la finca.
El registro debe contener, como mínimo:
\- Las observaciones
\- El diagnóstico
\- El tratamiento
\- Los casos de mortalidad
Debe haber establecidos tanto mecanismos adecuados para la revisión en el sitio como registros de identificación de los indicadores de salud y bienestar, incluida la vigilancia visual (directamente o mediante vídeo). Se debe poder demostrar que la revisión se utiliza como sistema de alerta temprana para la salud y el bienestar de la especies acuáticas de cultivo, y se debe demostrar una atención adicional en el caso de que haya anomalías.
Las observaciones de salud y bienestar se deben registrar, por lo menos, semanalmente.
En la entrevista, los trabajadores deben poder demostrar que tienen conocimiento de dicho procedimiento.
Sin opción de “N/A”.</t>
  </si>
  <si>
    <t>79gJBcLl9GST5V6lCrMsWM</t>
  </si>
  <si>
    <t>AQ-GFS 20.02.07</t>
  </si>
  <si>
    <t>6rqgP78ZTjhdQsSdcthciL</t>
  </si>
  <si>
    <t>Hay establecidas instrucciones documentadas para notificar a la autoridad competente pertinente los problemas de enfermedades, en los casos en que lo estipule la ley o la Organización Mundial de Sanidad Animal (OIE).</t>
  </si>
  <si>
    <t>1DXfeFVwPQ6KSFdzXzq8FD</t>
  </si>
  <si>
    <t>Los productores deben demostrar conocimiento sobre las enfermedades de declaración obligatoria o los tipos de casos de mortalidad que se deben reportar a la autoridad estatal o a la OIE. Como mínimo, se deben comunicar aquellas enfermedades estipuladas por la OIE como de declaración obligatoria (http://www.oie.int).
Sin opción de “N/A”.</t>
  </si>
  <si>
    <t>71yuIZsuKLzreoieA9OmHb</t>
  </si>
  <si>
    <t>AQ-GFS 20.02.05</t>
  </si>
  <si>
    <t>2rN3GVlcOVqGM0r8iwMvXa</t>
  </si>
  <si>
    <t>Los proveedores (internos o externos) de semillas ofrecen un informe de evaluación sanitaria.</t>
  </si>
  <si>
    <t>2CNC2hgOtpupHBxxuXs2RN</t>
  </si>
  <si>
    <t>Se debe haber evaluado el estado de salud de las especies acuáticas de cultivo y debe haber disponibles certificados de los análisis rutinarios de enfermedades de las semillas, al menos para las enfermedades conocidas de las especies específicas definidas en el plan de salud acuícola (PSA). Los registros deben incluir información sobre los protocolos de muestreo, el tipo de análisis, la frecuencia y los resultados. La autoridad competente debe reconocer el laboratorio utilizado para la vigilancia de enfermedades de declaración obligatoria.</t>
  </si>
  <si>
    <t>3AC60PuWRwSAP00VnriRD</t>
  </si>
  <si>
    <t>AQ-GFS 20.02.06</t>
  </si>
  <si>
    <t>ckADYQKp0ksfucY9zCic7</t>
  </si>
  <si>
    <t>Las especies acuáticas de cultivo que se pretende trasladar presentan un buen estado de salud y bienestar, de acuerdo con los parámetros establecidos.</t>
  </si>
  <si>
    <t>5LInRV34D2yABtrYflOjML</t>
  </si>
  <si>
    <t>Las especies acuáticas de cultivo que se pretende trasladar deben presentar un buen estado de salud y bienestar, de acuerdo con los parámetros establecidos (incluidos los peces limpiadores). Se debe realizar una evaluación de riesgos de las enfermedades más comunes de las especies/lugares, antes del traslado a las áreas de engorde.
Sin opción de “N/A”.</t>
  </si>
  <si>
    <t>4kcaU4WXfhEt5ulhkgopSv</t>
  </si>
  <si>
    <t>AQ-GFS 13.05</t>
  </si>
  <si>
    <t>5koPocJpjJFmj45m909Yll</t>
  </si>
  <si>
    <t>Se realiza anualmente una prueba documentada del sistema de trazabilidad.</t>
  </si>
  <si>
    <t>5yWerjY4ZBacdNHhxIlAJx</t>
  </si>
  <si>
    <t>Se debe realizar anualmente una prueba documentada del sistema de trazabilidad. Este ejercicio puede incluirse con la prueba de los procedimientos de recuperación y retirada de productos del mercado, o puede llevarse a cabo por separado, dependiendo de la estructura de la organización.</t>
  </si>
  <si>
    <t>3WOTX6z9yCADtqy7fUTDJn</t>
  </si>
  <si>
    <t>6ehX3RzDZIIJzYqKcTGkAv</t>
  </si>
  <si>
    <t>AQ-GFS 07.04.03</t>
  </si>
  <si>
    <t>6huiN4Bp75VKAQStD86GOx</t>
  </si>
  <si>
    <t>Las fincas acuícolas establecidas entre mayo de 1999 y abril de 2008 dentro de un ecosistema de manglares, de una zona intermareal natural o en áreas de alto valor de conservación muestran evidencia de que se encuentran en proceso de remoción, de que el área se rehabilitará y, si es necesario, de que se compensará a las comunidades de los alrededores. A partir de la fecha de la primera certificación, se permite un plazo máximo de tres años para completar el proceso de remoción y rehabilitación, tras el cual se puede considerar una nueva ubicación (si la hay, fuera de estas áreas) para la certificación.</t>
  </si>
  <si>
    <t>49Xlnjq4wyvn50ApsFevTv</t>
  </si>
  <si>
    <t>Debe haber un plan de rehabilitación documentado que contenga, por lo menos, el objetivo u objetivos, el plazo, los medios, las actividades, los volúmenes esperados, y el financiamiento y las disposiciones de compensación en acuerdo con las comunidades locales. Debe haber disponible evidencia del reciente financiamiento de (planes de) rehabilitación. La información se debe hacer pública. Consulte la Convención sobre los Humedales (Ramsar) - Resolución VII.21 “Mejora de la conservación y uso racional de los humedales situados en zonas de intermareas” (adoptada en la séptima reunión de la conferencia de las partes contratantes de la Convención sobre los Humedales, San José, Costa Rica 10-18 de mayo de 1999), artículo 15 “Las partes contratantes suspenden la promoción, la creación de nuevas infraestructuras y la expansión de actividades de acuicultura insostenibles dañinas para los humedales costeros”.</t>
  </si>
  <si>
    <t>2rOCEOZ7FKjNjNArXiLHzT</t>
  </si>
  <si>
    <t>11ZC60E3YAtAUx5wNuuXwj</t>
  </si>
  <si>
    <t>45MP0y5ShDJvd4ClahxmAH</t>
  </si>
  <si>
    <t>AQ-GFS 07.04.05</t>
  </si>
  <si>
    <t>27l4EFvBAHFyoDT3TVwk76</t>
  </si>
  <si>
    <t>La remoción de los manglares se realiza únicamente con determinados propósitos definidos.</t>
  </si>
  <si>
    <t>2YmMedSbKddJ21oWhoBDNN</t>
  </si>
  <si>
    <t>La remoción de los manglares se debe permitir únicamente para los canales o las tuberías para sitios por encima de las zonas intermareales o cuando se han concedido permisos oficiales del sector público y un plan de rehabilitación es parte del permiso.
El área de restauración de los manglares eliminados debe ser igual o superior al área eliminada y debe reproducir la diversidad de las especies eliminadas.</t>
  </si>
  <si>
    <t>6sZEoXfiaIEOf1qdpjUGSt</t>
  </si>
  <si>
    <t>AQ-GFS 19.01.08</t>
  </si>
  <si>
    <t>3yIgt38FWhB5kS5sLwEx2q</t>
  </si>
  <si>
    <t>Las instalaciones y los equipos son apropiados para la medición y/o mezcla de compuestos químicos con el fin de asegurar dosis seguras y exactas.</t>
  </si>
  <si>
    <t>2WLOpJbFMejPvwCrubPZhi</t>
  </si>
  <si>
    <t>El área de medición/mezclado de los compuestos químicos debe contar con los equipos apropiados para la medición y dosificación exactas de todos los productos químicos en el almacén, incluyendo tazas para medir, frascos y balanzas. Los equipos de dosificación deben estar identificados y, cuando sea relevante, deben calibrarse o comprobarse habitualmente con evidencia documental y una frecuencia justificada. Los equipos no se deben utilizar para otros propósitos. La calibración debe ser trazable a una norma o método nacionales o internacionales.
Sin opción de “N/A”.</t>
  </si>
  <si>
    <t>4G6L5rXAv5opyJXaaJSspR</t>
  </si>
  <si>
    <t>5mdYYXLIFyNI492xPC4Wrk</t>
  </si>
  <si>
    <t>4KNecaj2zOCw1W0vlv5JYW</t>
  </si>
  <si>
    <t>AQ-GFS 07.04.06</t>
  </si>
  <si>
    <t>CHXYDBWBMiIRxEmuTpHD3</t>
  </si>
  <si>
    <t>Hay establecido un plan de rehabilitación para cuando se retira la operación dentro de los manglares u otros ecosistemas sensibles.</t>
  </si>
  <si>
    <t>1Htdyq9ZOyAXkxl59AHAsc</t>
  </si>
  <si>
    <t>Debe haber establecido un plan de rehabilitación documentado para cuando se retiran las operaciones en los manglares u otros ecosistemas sensibles. El plan debe contener al menos el objetivo u objetivos, los medios, las actividades, los volúmenes esperados y la financiación.
El área de restauración de los manglares eliminados debe ser igual o superior al área eliminada y debe reproducir la diversidad de las especies eliminadas.</t>
  </si>
  <si>
    <t>41ucpJLDO2LQwYUKSKZdur</t>
  </si>
  <si>
    <t>AQ-GFS 20.01.01</t>
  </si>
  <si>
    <t>6yd042FbeMPIYZ26ntcp2D</t>
  </si>
  <si>
    <t>Las especies acuáticas de cultivo son trazables hasta la finca o fincas anteriores y hasta su origen, incluida la identificación del correspondiente lote o lotes de semillas y padres.</t>
  </si>
  <si>
    <t>68b4Lkx71XbdXs5eW8Ef8D</t>
  </si>
  <si>
    <t>Las especies acuáticas de cultivo deben ser trazables hasta la finca o fincas anteriores y hasta su origen, incluida la identificación del correspondiente lote o lotes de semillas y padres. Los registros de trazabilidad deben estar en el sitio.
Sin opción de “N/A”.</t>
  </si>
  <si>
    <t>75XwcsXhRFRiBvsb2jxbbn</t>
  </si>
  <si>
    <t>AQ-GFS 20.01.03</t>
  </si>
  <si>
    <t>3JuArFjA8xEWdomXppHGK</t>
  </si>
  <si>
    <t>Las especies acuáticas de cultivo se identifican (a nivel del lote) con lote(s) específico(s) o un insumo a lo largo de todo el período de crecimiento.</t>
  </si>
  <si>
    <t>2XhsMBOADIsTuITbcPjvcC</t>
  </si>
  <si>
    <t>En cada etapa del ciclo de crecimiento debe ser posible identificar la composición de un lote desde sus insumos.
Sin opción de “N/A”.</t>
  </si>
  <si>
    <t>5WL6BU3bcX43cmzAJgReo0</t>
  </si>
  <si>
    <t>AQ-GFS 08.01</t>
  </si>
  <si>
    <t>6rKq4mmlkyQjV4tsQtOu07</t>
  </si>
  <si>
    <t>Hay disponible y se implementa un procedimiento de reclamaciones para las cuestiones tanto internas como externas cubiertas por la norma.</t>
  </si>
  <si>
    <t>31Jro45ihVaOaVd7NXy6za</t>
  </si>
  <si>
    <t>Debe haber disponible un procedimiento documentado para facilitar el registro y seguimiento de todas las reclamaciones recibidas relacionadas con cuestiones cubiertas por la norma, y para registrar las acciones realizadas en relación con dichas reclamaciones.
En el caso de los grupos de productores, los miembros no necesitan el procedimiento entero para las reclamaciones, sino solo las partes que sean relevantes para ellos. El procedimiento de reclamaciones debe exigir al productor que, si una autoridad competente y/o local le informa de que se encuentra bajo investigación y/o ha recibido una sanción en el ámbito de certificación, se lo notifique a la secretaría GLOBALG.A.P. a través del organismo de certificación (OC).
En caso de reclamaciones relacionadas con la norma (p. ej., inocuidad alimentaria, bienestar integral de los trabajadores, protección ambiental o bienestar animal) que puedan poner en peligro la reputación y credibilidad de la marca GLOBALG.A.P., el titular del certificado debe informar de inmediato al OC.
Sin opción de “N/A”.</t>
  </si>
  <si>
    <t>2B20jqk2goXcNqV2HX9qhe</t>
  </si>
  <si>
    <t>5r265iiVNksVOkp31rGyzb</t>
  </si>
  <si>
    <t>AQ-GFS 20.01.02</t>
  </si>
  <si>
    <t>dfyoZvfU9moVIAzKMzUEz</t>
  </si>
  <si>
    <t>Se registran y son trazables los movimientos dentro, hasta y desde la finca de las especies acuáticas de cultivo en cualquier etapa del ciclo de vida.</t>
  </si>
  <si>
    <t>1XtieUTwSlPkLrpQ3t0Dce</t>
  </si>
  <si>
    <t>Los registros de trazabilidad deben estar en el sitio. Los registros de todos los movimientos de las poblaciones para todas las etapas del ciclo de vida de las especies acuáticas deben incluir (cuando corresponda): origen de la semilla/población, especies, número, biomasa e identificación de unidad de producción.</t>
  </si>
  <si>
    <t>2GCCWoxwh58TqrIwk87f5S</t>
  </si>
  <si>
    <t>AQ-GFS 19.01.05</t>
  </si>
  <si>
    <t>4ge7ybdXlIMEz3SEE9gad1</t>
  </si>
  <si>
    <t>El almacén de compuestos químicos se mantiene cerrado con llave, y solo tienen acceso a él los trabajadores que han recibido formación al respecto.</t>
  </si>
  <si>
    <t>2jPtjXNsRe4paC0amB2cPy</t>
  </si>
  <si>
    <t>El almacén de compuestos químicos se debe mantener cerrado con llave siempre que no se esté utilizando. Los trabajadores que tienen derechos de acceso al almacén deben mostrar evidencia de formación de acuerdo con AQ 04.02.01.
Sin opción de “N/A”.</t>
  </si>
  <si>
    <t>46kzRmIluP19DI04awo8Te</t>
  </si>
  <si>
    <t>AQ-GFS 19.01.07</t>
  </si>
  <si>
    <t>2gX7cZHgGH1RZYsY5fOQuJ</t>
  </si>
  <si>
    <t>El almacén de compuestos químicos está bien ventilado, puede retener derrames y está equipado con instalaciones de emergencia para atender derrames accidentales.</t>
  </si>
  <si>
    <t>3D5us4e5h5dIyNQW8utcEy</t>
  </si>
  <si>
    <t>Se debe evaluar visualmente el almacén de compuestos químicos para comprobar que posea tanques o cubetos/barreras de retención con una capacidad de al menos el 110 % del recipiente de líquidos más grande, para garantizar que no pueda haber ninguna fuga o contaminación al exterior del almacén. Las instalaciones de almacenamiento de compuestos químicos y todas las áreas de mezclado deben estar equipadas con un recipiente con material absorbente inerte (p. ej. arena), escoba para el suelo, recogedor y bolsas de plástico colocados en un lugar fijo y donde haya un cartel con instrucciones en caso de derrame accidental de compuestos químicos concentrados. Para diésel y otros aceites combustibles, consulte AQ 06.02.03.
Sin opción de “N/A”.</t>
  </si>
  <si>
    <t>xO5LahXACUDsQOxQWORox</t>
  </si>
  <si>
    <t>AQ-GFS 19.01.06</t>
  </si>
  <si>
    <t>sAHLmDGyFdejhokckL0dS</t>
  </si>
  <si>
    <t>Los compuestos químicos se almacenan en su envase original o en recipientes especiales apropiados, para que sea posible identificar claramente las instrucciones de la etiqueta.</t>
  </si>
  <si>
    <t>3bbejjm9EN8rwXykeTVTqL</t>
  </si>
  <si>
    <t>Todos los compuestos químicos se deben almacenar en su envase original o en recipientes especiales apropiados, bien mantenidos y con etiquetas legibles. Las pequeñas cantidades para el uso diario se pueden colocar en recipientes apropiados, etiquetados con el nombre del compuesto químico.</t>
  </si>
  <si>
    <t>2Ri5jP4RFDvMjGPb7KWJus</t>
  </si>
  <si>
    <t>AQ-GFS 19.01.02</t>
  </si>
  <si>
    <t>isgKtARiTrIooDiIKCF7w</t>
  </si>
  <si>
    <t>Se dispone de las hojas de datos técnicos (especificaciones técnicas del fabricante) y las hojas de datos de seguridad para todos los compuestos químicos.</t>
  </si>
  <si>
    <t>19irtPzOlZ9AzJXET3Om0G</t>
  </si>
  <si>
    <t>Para todos los compuestos químicos, debe haber disponibles hojas de datos técnicos y hojas de datos de seguridad. Estas deben describir, como mínimo, la aplicación del compuesto, la composición/sustancias activas, la información de toxicidad, las dosis y el método de aplicación, el equipo de protección individual (EPI) para su manipulación y la información de emergencia, así como las medidas en el caso de contaminación del operario. El uso de compuestos químicos debe estar en consonancia con la hoja de datos técnicos y la hoja de datos de seguridad.
Sin opción de “N/A”.</t>
  </si>
  <si>
    <t>66dIKjZ6GNXxlgX5wZWGqN</t>
  </si>
  <si>
    <t>AQ-GFS 07.04.04</t>
  </si>
  <si>
    <t>17eIo347F232gNM00Xxv0l</t>
  </si>
  <si>
    <t>Las fincas acuícolas que se encuentran dentro de zonas intermareales, manglares o áreas de alto valor de conservación mejoran el medio ambiente mediante su gestión y actividades de restauración, retirando los estanques que se encuentren en incumplimiento e incrementando la productividad de las áreas de la producción acuícola por encima de la zona intermareal.</t>
  </si>
  <si>
    <t>xiOa2S35pVYE2aV8mzdZF</t>
  </si>
  <si>
    <t>Debe haber establecido un plan de restauración documentado que contenga, por lo menos, el objetivo u objetivos, los medios, las actividades, los volúmenes esperados, y el financiamiento y las disposiciones de compensación en acuerdo con las comunidades locales. Debe haber disponible evidencia de que recientemente se ha financiado (el plan de) restauración si las operaciones se realizan en manglares o zonas intermareales.</t>
  </si>
  <si>
    <t>4yaKBuYGa8qugjHgSZqKTz</t>
  </si>
  <si>
    <t>AQ-GFS 18.03.01</t>
  </si>
  <si>
    <t>1SED6xWBc60QXRr4E0H6da</t>
  </si>
  <si>
    <t>Se anestesia a los peces durante el masaje abdominal y la extracción de gametos (huevos o esperma) para evitar el estrés de los peces.</t>
  </si>
  <si>
    <t>4i2fjmxXL9b6Gxgg7z8cmO</t>
  </si>
  <si>
    <t>Los registros del uso de anestésicos deben estar disponibles para la auditoría realizada por el organismo de certificación (OC).</t>
  </si>
  <si>
    <t>6cVkk3FsKVyXw3Axz1X0EJ</t>
  </si>
  <si>
    <t>6tiYYI8mKlvSXw5jfqgMdE</t>
  </si>
  <si>
    <t>6C95XW5wlxrY9z5oypXFDf</t>
  </si>
  <si>
    <t>AQ-GFS 20.01.04</t>
  </si>
  <si>
    <t>6xTLID50eZVUFvBxrbfurl</t>
  </si>
  <si>
    <t>Los reproductores de cultivo se obtienen de una fuente con certificación GLOBALG.A.P. para la norma IFA para acuicultura.</t>
  </si>
  <si>
    <t>55MSxI86Vcyuf2pNWS5xUO</t>
  </si>
  <si>
    <t>Los registros de la compra y los certificados deberían estar disponibles durante la auditoría realizada por el organismo de certificación (OC). En la entrevista, la dirección debería poder demostrar conocimiento de esto.</t>
  </si>
  <si>
    <t>3h3x9CFhwi5CfLaTiL0cuk</t>
  </si>
  <si>
    <t>3azIT9a6rVcxV8Rgagwp21</t>
  </si>
  <si>
    <t>AQ-GFS 09.01</t>
  </si>
  <si>
    <t>X4fYtIi0S6VDDnRIlfDCz</t>
  </si>
  <si>
    <t>Hay establecidos procedimientos documentados para gestionar la recuperación y retirada del mercado de los productos que proceden de procesos de producción con certificación, y dichos procedimientos se prueban anualmente.</t>
  </si>
  <si>
    <t>66OoF4aEY3OJqMNDQccH4c</t>
  </si>
  <si>
    <t>El productor debe tener un procedimiento documentado para identificar:
\- La clase de circunstancias que puede dar lugar a una retirada y recuperación
\- Las personas responsables de tomar decisiones sobre la posible retirada y recuperación
\- El mecanismo para notificar el siguiente paso en la cadena de suministro
\- La notificación a las autoridades relevantes cuando así se requiera
\- Los pasos que se siguen para contactar con el organismo de certificación (OC) que, a su vez, puede que contacte con la secretaría GLOBALG.A.P.
\- Los métodos de recomposición de las existencias
La eficacia del procedimiento debe probarse anualmente y se deben registrar los resultados de la simulación de la recuperación (p. ej., seleccionando un lote y demostrando que puede rastrearse de manera eficaz hasta el cliente).
No es necesario ponerse realmente en contacto con los clientes durante las pruebas simuladas. Basta con tener una lista actualizada de los números de teléfono y las direcciones de correo electrónico.
Si durante el año anterior se produjeron una recuperación y retirada reales, se pueden proporcionar los documentos correspondientes para su cumplimiento.</t>
  </si>
  <si>
    <t>1w2d3I6CuKthFEEDJPAfK2</t>
  </si>
  <si>
    <t>3qlD18BAd3cs64dEShVV8t</t>
  </si>
  <si>
    <t>AQ-GFS 18.02.02</t>
  </si>
  <si>
    <t>5nZShAKJmknH4qW2clc4QS</t>
  </si>
  <si>
    <t>Hay establecidos procedimientos documentados para prevenir la contaminación cruzada en todas las etapas de producción, incluyendo la separación de equipos.</t>
  </si>
  <si>
    <t>7GlZzqXbY9ThXoNwNKw0Pe</t>
  </si>
  <si>
    <t>Debe haber disponibles procedimientos documentados claros de desinfección/bioseguridad, especialmente entre las áreas de los reproductores y los espacios de contención de las especies en las primeras etapas de vida. Debe haber documentos e infraestructura.</t>
  </si>
  <si>
    <t>55afRttVG4dVUXKLoNoQoe</t>
  </si>
  <si>
    <t>471JQfVBXmckPHqlGntNEM</t>
  </si>
  <si>
    <t>AQ-GFS 18.01.04</t>
  </si>
  <si>
    <t>71pxvypymbzoE6dhrHEbeF</t>
  </si>
  <si>
    <t>Se evita el marcado invasivo de las especies acuáticas de cultivo o, si en última instancia es necesario, se anestesia a los ejemplares antes de realizar el procedimiento.</t>
  </si>
  <si>
    <t>4D411BFZAJP1nFUkjAWbtJ</t>
  </si>
  <si>
    <t>Los registros deben demostrar el uso de anestésicos (si es inevitable realizar un marcado invasivo). Se debe utilizar el método menos invasivo de acuerdo con la legislación.</t>
  </si>
  <si>
    <t>KWseLrLUhPeorCfNWn5jf</t>
  </si>
  <si>
    <t>4NplQ4NPSfZDFUx3gQBbKc</t>
  </si>
  <si>
    <t>AQ-GFS 18.01.05</t>
  </si>
  <si>
    <t>3cfI4wguwNI8mXIL0dvcdi</t>
  </si>
  <si>
    <t>Específico sobre la producción de camarones: todas las larvas de origen interno o externo proceden exclusivamente de hembras de camarón a las que no se ha practicado la ablación del pedúnculo ocular.</t>
  </si>
  <si>
    <t>4a7HI8xKCIqVr7oYffSqeO</t>
  </si>
  <si>
    <t>En la cadena de suministro de camarones, debe haber evidencia que identifique el origen de las larvas en relación con la ablación del pedúnculo ocular. Algunos ejemplos de evidencia pueden ser declaraciones o fotografías proporcionadas por el proveedor, pero preferiblemente vídeos.
A más tardar en abril de 2024, debe haber establecido un plan para adquirir únicamente larvas que procedan de hembras de camarón a las que no se ha practicado la ablación del pedúnculo ocular (o cualquier otro tipo de método invasivo físico para inducir la reproducción).</t>
  </si>
  <si>
    <t>c8p3E0lkv3zRqG9G3HOr1</t>
  </si>
  <si>
    <t>AQ-GFS 18.02.01</t>
  </si>
  <si>
    <t>sEUemmBbZeFngSefomn6s</t>
  </si>
  <si>
    <t>La estación de reproducción y crianza mantiene registros de la reproducción, el desove y la eclosión, cuando corresponda.</t>
  </si>
  <si>
    <t>2tiGPIXRl6Oad6SrvDegEZ</t>
  </si>
  <si>
    <t>Las estaciones de reproducción y crianza deben poder mostrar procedimientos relacionados con el desove y la eclosión, así como los registros de las condiciones (p. ej., temperatura, propiedades del agua, luz y manipulación). Se deben mantener registros donde se incluyan observaciones sobre la salud y el bienestar de las especies acuáticas de cultivo.</t>
  </si>
  <si>
    <t>BC6PuwLdEtfQJO5o3qpIp</t>
  </si>
  <si>
    <t>AQ-GFS 18.01.02</t>
  </si>
  <si>
    <t>5neDakhHP3AKBIEItjX9iH</t>
  </si>
  <si>
    <t>Se realiza una evaluación de riesgos de los animales utilizados como reproductores antes de que ingresen en la cadena de alimentos de consumo humano.</t>
  </si>
  <si>
    <t>4ArAZjKiokl6xbSFotMZrR</t>
  </si>
  <si>
    <t>Debe haber evidencia documentada de que se realiza la identificación, la evaluación de riesgos y, si es necesario, la eliminación de reproductores para fines distintos al consumo humano.</t>
  </si>
  <si>
    <t>6tP2xYb5sKghcbGFicah1B</t>
  </si>
  <si>
    <t>AQ-GFS 18.01.01</t>
  </si>
  <si>
    <t>17XxbS2NvXZP3P2JreCD4K</t>
  </si>
  <si>
    <t>Los reproductores se obtienen de un programa de reproducción.</t>
  </si>
  <si>
    <t>3L7OcziRBsZwdr9PN4NSeu</t>
  </si>
  <si>
    <t>Las estaciones de reproducción y crianza deben poder demostrar que todos los reproductores se obtienen a través de un programa de reproducción.
Si se utilizan reproductores silvestres para complementar el programa de reproducción, se debe tener en cuenta lo siguiente:
\- La captura de los reproductores debe ser legal.
\- Debe haber evidencia que demuestre que el complemento es beneficioso para mejorar las especies acuáticas de cultivo.
\- Debe haber evidencia de que los ejemplares silvestres proceden de fuentes conocidas de poblaciones sanas.
Está permitida la captura pasiva de semillas (p. ej., el asentamiento natural de los crustáceos, el ingreso de nauplios con la entrada de agua) de la fase planctónica. No se permiten los métodos activos de captura (p. ej., usando redes).
Sin opción de “N/A”.</t>
  </si>
  <si>
    <t>687XAVeCZy2dS0Wx1EtTOK</t>
  </si>
  <si>
    <t>AQ-GFS 17.03</t>
  </si>
  <si>
    <t>3ZlAZ4jVcOfF52iZnvWB7H</t>
  </si>
  <si>
    <t>El productor tiene establecido un sistema para garantizar que, desde el punto de vista de la inocuidad alimentaria, las especies acuáticas de cultivo estén preparadas para la cosecha.</t>
  </si>
  <si>
    <t>1pvHVgNo8v6goURCmeKC6Q</t>
  </si>
  <si>
    <t>El productor debe tener establecido un sistema para garantizar que, desde el punto de vista de la inocuidad alimentaria, las especies acuáticas de cultivo estén preparadas para la cosecha (cumplimiento de los LMR, criterios de conformidad, trabajadores responsables de la liberación de los productos, etc.).</t>
  </si>
  <si>
    <t>4pkPrjj4SbzLKZl5QPhDuH</t>
  </si>
  <si>
    <t>AQ-GFS 18.03.02</t>
  </si>
  <si>
    <t>6RWFqwFyyphU3eDSkJFZYZ</t>
  </si>
  <si>
    <t>Si para la liberación de huevos se requiere incisión, esto solo se hace cuando los ejemplares de cultivo están anestesiados o muertos.</t>
  </si>
  <si>
    <t>4cwNfU4AW64738wpKM72yg</t>
  </si>
  <si>
    <t>Para la auditoría realizada por el organismo de certificación (OC) debe haber disponible un procedimiento documentado para la liberación de huevos, y dicho procedimiento debe identificar el método específico de anestesia o seguir los métodos de aturdimiento y sacrificio mecánicos o eléctricos especificados.</t>
  </si>
  <si>
    <t>5AI6mRigU6OFgIP0IT59BR</t>
  </si>
  <si>
    <t xml:space="preserve">AQ-GFS 04.01.05 </t>
  </si>
  <si>
    <t>1sTGk4Tw6VHOluzuIufejC</t>
  </si>
  <si>
    <t>Se recolectan los residuos de origen humano de los sanitarios.</t>
  </si>
  <si>
    <t>7GGgFtaxrKaNRiD0udE132</t>
  </si>
  <si>
    <t>Los residuos de origen humano deben eliminarse mediante sistemas de eliminación de aguas residuales que prevengan la contaminación del área de operación y la descarga directa en sistemas abiertos de agua en forma de aguas residuales sin tratar. Se debe conocer el método de eliminación y debe haber registros de la recolecta y eliminación de los residuos (consulte AQ 06.01.01).</t>
  </si>
  <si>
    <t>78swc1VLiiI80Q1WRtgoYJ</t>
  </si>
  <si>
    <t xml:space="preserve">AQ-GFS 04.01.06 </t>
  </si>
  <si>
    <t>2mBBZiL6LwW0WBa1WMdVYT</t>
  </si>
  <si>
    <t>Todas las embarcaciones tienen licencias y cuentan con equipos de seguridad.</t>
  </si>
  <si>
    <t>EqbVaF6I85e4YtdYfio3x</t>
  </si>
  <si>
    <t>Las licencias válidas y el equipo de seguridad apropiado deben estar presentes de acuerdo con los requisitos de la legislación del país de operación.</t>
  </si>
  <si>
    <t>6ULeAfbUUmCbks6RzkUr1m</t>
  </si>
  <si>
    <t>AQ-GFS 04.02.04</t>
  </si>
  <si>
    <t>1UUqQY6p14N9oNKsSlV9HJ</t>
  </si>
  <si>
    <t>Los trabajadores directamente responsables de manipular especies acuáticas de cultivo reciben formación específica de las especies en la que se cubren la salud, el bienestar y las técnicas de manipulación.</t>
  </si>
  <si>
    <t>weueVoniXqq3AfjARToHv</t>
  </si>
  <si>
    <t>Los trabajadores deben demostrar su competencia en la entrevista. Debe haber registros y certificados de formación para cada trabajador (que incluyan sus funciones o cargos asignados), y dichos registros y certificados deben estar disponibles para la auditoría realizada por el organismo de certificación (OC). Los trabajadores deben poder demostrar técnicas de manipulación adecuadas e identificar indicadores de un bienestar insuficiente, incluidos (pero no limitados a): signos de enfermedades, parásitos, daños físicos, comportamientos anómalos, anomalías morfológicas, indicadores visuales de mala calidad del agua y parámetros de producción alterados. El curso debe impartirse al menos cada cinco años.</t>
  </si>
  <si>
    <t>4mIqmhyloqtSIADDZOKAhd</t>
  </si>
  <si>
    <t>AQ-GFS 07.02.02</t>
  </si>
  <si>
    <t>54AZHzDr2lenFygV4GK8ns</t>
  </si>
  <si>
    <t>Si se necesitan redes, hay establecido un sistema de revisión de redes comunes y redes antidepredadores con el fin de reducir el impacto negativo en la vida silvestre.</t>
  </si>
  <si>
    <t>3XIJwL4t6Bk5Wb9ddnn8o5</t>
  </si>
  <si>
    <t>Debe haber establecido un sistema de registros y un sistema de gestión de redes con el fin de demostrar que hay redes y que estas se utilizan con el fin de reducir el impacto negativo en la vida silvestre. Las entrevistas con los trabajadores se deben tener en cuenta para los registros justificados.</t>
  </si>
  <si>
    <t>2z9eo0DDlV0YPSYz2O8J7r</t>
  </si>
  <si>
    <t>7aqHxLg111YtDsW8lx0sSW</t>
  </si>
  <si>
    <t>AQ-GFS 07.04.01</t>
  </si>
  <si>
    <t>5cwp2zzknZG4j8MvcdilpC</t>
  </si>
  <si>
    <t>Los sitios o las instalaciones relacionadas no se han establecido dentro de una zona designada como área protegida (AP) nacional, en AP con categorías de la Unión Internacional para la Conservación de la Naturaleza (UICN) desde Ia “Reserva natural estricta”, hasta IV “Áreas de gestión de hábitats/especies”, o en áreas definidas por convenios internacionales (tales como Ramsar o Patrimonio de la Humanidad). Si las instalaciones de la granja se encuentran dentro de las categorías de AP V o VI de la UICN, se necesita el consentimiento de la dirección de AP.</t>
  </si>
  <si>
    <t>3aW7H7BYeuEnehOu119EdA</t>
  </si>
  <si>
    <t>Debe haber evidencia de que el sitio de producción o las instalaciones relacionadas no se encuentran dentro de un AP. World Database on Protected Areas (WDPA, la base de datos mundial sobre áreas protegidas) es el compendio de datos más completo disponible sobre áreas protegidas. Los conjuntos de datos se encuentran disponibles para su descarga gratuita en: http://www.protectedplanet.net. La evidencia debe incluir: la ubicación geográfica proporcionada durante el proceso de registro. Si corresponde a las categorías de AP V o VI, el auditor del organismo de certificación (OC) debe contactar con las autoridades de AP para determinar si el sitio está en consonancia con los objetivos de gestión del AP. La información se debe hacer pública. Véase la guía AQ IV “La convención de ramsar sobre los humedales”.</t>
  </si>
  <si>
    <t>3Mc0XGpJujsA7U3R7DZRoW</t>
  </si>
  <si>
    <t>AQ-GFS 07.02.01</t>
  </si>
  <si>
    <t>16K2cplHMsMNry8vTdKk78</t>
  </si>
  <si>
    <t>El productor realiza una evaluación de riesgos para evaluar si se requieren redes antidepredadores a modo de prevención.</t>
  </si>
  <si>
    <t>1ZwfAAGNex9HVBlDsltiZP</t>
  </si>
  <si>
    <t>Se debe realizar una evaluación de riesgos, cuyos resultados determinarán si se requieren redes antidepredadores, qué tamaño limitaría el acceso a las poblaciones de cultivo y cómo evitar que las especies acuáticas de cultivo se enreden. Consulte AQ 20.02.14 sobre la evaluación de riesgos de bienestar animal.</t>
  </si>
  <si>
    <t>6goBCttt7ktQZmCKo0VE8j</t>
  </si>
  <si>
    <t>AQ-GFS 07.04.02</t>
  </si>
  <si>
    <t>539IaSwWFEh1OwbkC94sBH</t>
  </si>
  <si>
    <t>Los nuevos estanques, sitios o instalaciones relacionadas no se han establecido (antes de abril de 2008) en áreas que anteriormente se encontraban dentro de un ecosistema de manglares, dentro de la zona intermareal natural, o en áreas de alto valor de conservación.</t>
  </si>
  <si>
    <t>Pa7O65dwyu0nai6BXw0J6</t>
  </si>
  <si>
    <t>Si las instalaciones de la finca se construyeron después de abril de 2008, debe haber evidencia de que antes de abril de 2008 el área no formaba parte de un ecosistema de manglares, y no se encontraba dentro de una zona intermareal natural o en áreas de alto valor de conservación (valores 1-4). La evidencia se debe revisar con la evaluación de impacto ambiental (EIA) (que incluya la biodiversidad) y debe incluir: registros del uso/estado del terreno y de los tipos de hábitats que había antes de la construcción de la finca, presencia/ausencia de especies de la lista roja de la UICN, imágenes satelitales o fotografía aérea. La información se debe hacer pública.</t>
  </si>
  <si>
    <t>4eB2FodPBrYj1pZeosSOwv</t>
  </si>
  <si>
    <t>AQ-GFS 07.03.01</t>
  </si>
  <si>
    <t>1cL4HYLmWJZsL3DE35q6os</t>
  </si>
  <si>
    <t>El plan de gestión ambiental (PGA) incluye un plan de contingencia y un procedimiento estándar de operación para evitar que las especies acuáticas de cultivo se escapen al mar o al cauce de agua dulce local.</t>
  </si>
  <si>
    <t>6OJKbVtIjK34QAASAXgKM7</t>
  </si>
  <si>
    <t>Debe haber establecidos procedimientos para evitar los escapes, prestando especial atención al cambio climático y teniendo en cuenta el historial del sitio.
\- Debe haber establecidas precauciones para prevenir la erosión en los diques o canales que podría resultar en que haya escapes.
\- Se debe calcular la infraestructura para los altos niveles de inundación. En los cálculos se debe presentar evidencia de los altos niveles de inundación.
\- Las medidas preventivas deben incluir agregar infraestructura para prevenir escapes.
\- El PGA debe incluir un plan de contingencia.  
Deben estar disponibles los planes de contingencia y los registros de todas las poblaciones que se escaparon en el ciclo de certificación anterior, junto con la confirmación de que todos los casos de escape fueron notificados a las autoridades de todos los sitios. La información facilitada a las autoridades debe incluir la biomasa, el estado de salud y cualquier riesgo para la inocuidad alimentaria asociado con las especies acuáticas de cultivo que se escaparon.
La estación de reproducción y crianza/la finca debe disponer de un procedimiento eficaz y documentado para prevenir que las especies acuáticas de cultivo se liberen accidentalmente al medio ambiente. Cuando corresponda, se deben inspeccionar las estructuras de los recintos y los amarres de acuerdo a un plan documentado basado en la evaluación de riesgos. Se debe realizar un mantenimiento rutinario y procedimientos de reparación según sea necesario, todo lo cual debe registrarse.
Los planes de contingencia deberían incluir planes para volver a capturar los ejemplares acuáticos de cultivo que se escapen.</t>
  </si>
  <si>
    <t>3Zzd9zsLAfuVfEUUYQV7Pd</t>
  </si>
  <si>
    <t>MPOHxHX148amZ8cRXHKkU</t>
  </si>
  <si>
    <t>AQ-GFS 04.02.03</t>
  </si>
  <si>
    <t>7sstaRe0VpWcW5jqK3Og01</t>
  </si>
  <si>
    <t>En la formación de higiene se resume el resultado de la evaluación de riesgos de higiene, para que sea adoptado por los trabajadores y los visitantes.</t>
  </si>
  <si>
    <t>5gWwoi26N2tQHvMEbAkUq6</t>
  </si>
  <si>
    <t>Los trabajadores y los visitantes deben leer, revisar y firmar anualmente el procedimiento de higiene de la granja (en base a la evaluación de riesgos de higiene en AQ 03.01), que debe cubrir los requisitos que se indican en la norma. En la entrevista, los trabajadores deben poder demostrar que tienen conocimiento de dicho procedimiento. La formación debe incluir como mínimo lo siguiente: el requisito del lavado de manos; la necesidad de cubrir los cortes en la piel con vendaje adhesivo a prueba de agua; la limitación de fumar, comer y beber a áreas apropiadas; la notificación de todas las enfermedades o problemas de salud relevantes; el uso de vestimenta protectora adecuada. Referencia cruzada con AQ 03.01.
Sin opción de “N/A”.</t>
  </si>
  <si>
    <t>7F0M6Tm1fvzlJDu1vWbsVh</t>
  </si>
  <si>
    <t>AQ-GFS 07.02.03</t>
  </si>
  <si>
    <t>2SOI5L1ChLIRwVhxRmxoOG</t>
  </si>
  <si>
    <t>Las técnicas de control de depredadores implementadas evitan cualquier tipo de impacto letal en la vida silvestre.</t>
  </si>
  <si>
    <t>G6Xlf3ETHr9FDCcK5IikC</t>
  </si>
  <si>
    <t>Debe haber establecido un plan eficaz de control de depredadores que emplee medidas de prevención y/o dispositivos para ahuyentar.
Los métodos antidepredadores documentados deben ser acordes con la legislación y los códigos de prácticas pertinentes, incluida la legislación sobre especies en peligro de extinción.
Si se han agotado todas las opciones de control no letales, las acciones antidepredadores de tipo letal (p. ej., si corre peligro la seguridad de los trabajadores, para evitar un sufrimiento o una mortalidad importantes entre las especies acuáticas de cultivo, o como acto de misericordia) se encuentra dentro de los límites de la legislación. El productor debe registrar todas las acciones antidepredadores de tipo letal (número de animales y especies). Debe haber disponible un permiso legal que permita las acciones antidepredadores de tipo letal.
Las acciones antidepredadores de tipo letal deben ser compasivas.</t>
  </si>
  <si>
    <t>44hX7fy1kwDG9ncl1ATzqt</t>
  </si>
  <si>
    <t>AQ-GFS 07.01.02</t>
  </si>
  <si>
    <t>4Mb2XdGK3HrWeQ9MvRASzT</t>
  </si>
  <si>
    <t>El productor considera cómo mejorar el medio ambiente en beneficio de la comunidad local y de la flora y fauna, con una política que es compatible con la producción acuícola comercial sostenible, esforzándose siempre por minimizar el impacto ambiental.</t>
  </si>
  <si>
    <t>49xEDBEbEYgjNZuPvGT3b9</t>
  </si>
  <si>
    <t>Debería haber acciones e iniciativas tangibles que se puedan demostrar:
1) Por el productor en el sitio de producción, a escala local o a escala regional
2) Mediante la participación en un grupo activo en esquemas de apoyo ambiental preocupado por la calidad y los elementos de los hábitats
El plan de conservación debería incluir el compromiso de realizar una evaluación inicial para determinar los niveles actuales, la ubicación, la condición, etc., de la fauna y flora en la finca, de una manera que permita planificar futuras acciones. El plan de conservación también debería incluir una lista clara de prioridades y acciones para mejorar los hábitats de la flora y fauna (cuando sea viable) y para fomentar la biodiversidad en la finca.</t>
  </si>
  <si>
    <t>2GgfGeHb0isCXFe3cDafB8</t>
  </si>
  <si>
    <t>7JDQYsYKPxrAjxhbeJtZVG</t>
  </si>
  <si>
    <t xml:space="preserve">AQ-GFS 14.02 </t>
  </si>
  <si>
    <t>wyeCJ54KTzkeOgl0DgFbJ</t>
  </si>
  <si>
    <t>Para todos los productos se lleva un registro y un resumen de todas las cantidades (producidas, almacenadas y/o compradas).</t>
  </si>
  <si>
    <t>1GDCTSpjrX8SkkcQdF8DYA</t>
  </si>
  <si>
    <t>Para todos los productos registrados se debe mantener un registro y un resumen de las cantidades (con la información en volumen o peso) de los productos entrantes (incluidos los productos comprados), salientes y almacenados (para procesos de producción con certificación y, cuando corresponda, sin certificación), con el fin de facilitar el proceso de verificación del balance de masas.
La frecuencia de la verificación del balance de masas debe estar definida y ser apropiada para la magnitud de la operación, pero debe realizarse con una frecuencia mínima de una vez al año para cada producto. Los documentos para demostrar el balance de masas deben estar claramente identificados. Este principio y los criterios relevantes se aplican a todos los productores que solicitan o mantienen la certificación GLOBALG.A.P.
Sin opción de “N/A”.</t>
  </si>
  <si>
    <t>Ttg0N6A2FwKCNo4IteaLK</t>
  </si>
  <si>
    <t>5JYqnDcdPiTZkoPvnED4hT</t>
  </si>
  <si>
    <t xml:space="preserve">AQ-GFS 04.01.03 </t>
  </si>
  <si>
    <t>40EVna9pMr9llRwnCzhSaB</t>
  </si>
  <si>
    <t>Las operaciones de buceo se realizan de conformidad con la legislación relevante y los principios generalmente aceptados para las prácticas seguras de buceo comercial.</t>
  </si>
  <si>
    <t>6EZT4XglyFfa0kafx7rgMM</t>
  </si>
  <si>
    <t>El productor debe demostrar con una evaluación de riesgos documentada que las operaciones de buceo cumplen la ley y reflejan unas prácticas seguras óptimas. Como mínimo, la operación debe cumplir con los siguientes requisitos:
1. Las operaciones de buceo comercial deben estar autorizadas por la autoridad apropiada, p. ej., por un departamento estatal (autoridad de salud y seguridad, autoridad marítima, autoridad laboral o capitán del puerto). Los compresores para rellenar las botellas de buceo y los utensilios para probar la botella también deben estar autorizados por una autoridad apropiada.
2. La prueba y el mantenimiento de las botellas de buceo, el equipo de respiración, los compresores y los ordenadores (de compresión) de buceo individuales se deben fijar de acuerdo con programas documentados.
3. Se deben mantener registros del mantenimiento del equipo y de las reparaciones/sustituiciones, así como registros individuales de los buzos. Estos registros deben estar disponibles durante la auditoría realizada por el organismo de certificación (OC).
4. Requisitos de las responsabilidades de los trabajadores relevantes, de formación y de las operaciones de buceo:
4.1    Se identifica, por su nombre, a una persona como representante de buceo de la empresa del contratista o del productor.
4.2    A cada proyecto de buceo se asigna un número adecuado de supervisores de buceo.
4.3     Las responsabilidades para garantizar un buceo seguro se han establecido claramente y acordado con la granja, el representante de buceo, el o los supervisores de buceo y el o los buzos y el equipo de apoyo al buceo (p. ej., la tripulación del barco).
4.4    Antes de que comience cada proyecto de buceo, se debe comprobar y registrar lo siguiente:
    a. La experiencia del buzo, el estado de su certificado médico de aptitud y sus cualificaciones certificadas para buceo
     b. Una evaluación de riesgos del sitio de buceo y del plan de buceo
     c. La profundidad de buceo en relación con el gas respirable utilizado
     d. La duración prevista de la operación de buceo
     e. La temperatura del agua (riesgo de estrés térmico)
     f. Los métodos de comunicación acordados
     g. La disponibilidad de buzos de reserva
     h. La entrada y salida del agua; los peligros en la superficie
     i. La seguridad de las herramientas subacuáticas
     j. La ubicación de las instalaciones de descompresión/hiperbáricas más cercanas
     k. Los equipos para los procedimientos de emergencia, incluidos suministros de oxígeno
     l. Los materiales de primeros auxilios
4.5 Después de cada proyecto, se debe registrar una evaluación postbuceo y las observaciones y comentarios del buzo. En la evaluación se debe considerar también si puede realizarse algún cambio para mejorar la seguridad del buzo en futuras operaciones.</t>
  </si>
  <si>
    <t>2H4aGpVfazrdZdltLdfxre</t>
  </si>
  <si>
    <t>AQ-GFS 06.04.06</t>
  </si>
  <si>
    <t>2OYJLO8n4azzVGPCHqVg49</t>
  </si>
  <si>
    <t>Los efectos identificados de los efluentes están en conformidad con la legislación y con las prescripciones de la evaluación de impacto ambiental (EIA)/plan de gestión ambiental (PGA).</t>
  </si>
  <si>
    <t>7jr6bhi7GYwlWaZzNUDt4</t>
  </si>
  <si>
    <t>Es responsabilidad del productor garantizar que ningún proceso con un impacto en el agua receptora supere los objetivos del PGA. En la entrevista, la dirección de la finca debe demostrar que conoce la legislación y la cumple. Debe haber registros y permisos de descarga válidos y que operen dentro de los límites de cada sitio. Se debe poder supervisar el progreso.</t>
  </si>
  <si>
    <t>3jqGVv62GBsd8KJSjIWQ7X</t>
  </si>
  <si>
    <t>5SgdbGCqfnJhgVdCZaO52C</t>
  </si>
  <si>
    <t>13YHTtkoTJx8gBkl1sZXPL</t>
  </si>
  <si>
    <t>AQ-GFS 07.01.01</t>
  </si>
  <si>
    <t>4Sk7kfSieh0wTGAgENhkNW</t>
  </si>
  <si>
    <t>El productor cuenta con un plan de gestión de la vida silvestre y de conservación que reconozca el impacto de las actividades de producción (incluidos los posibles escapes) en el medio ambiente.</t>
  </si>
  <si>
    <t>4Cds3qnih4rn0s2BYT7ptd</t>
  </si>
  <si>
    <t>Debe existir un plan de acción documentado que tenga como objetivo mejorar los hábitats y mantener la biodiversidad en la finca, y que no haya ningún escape. El plan puede ser individual o regional si la finca participa o queda cubierta por una actividad regional de tales características. El plan de acción debe atender especialmente las áreas de interés ambiental que estén bajo protección. Cuando corresponda, debe hacer referencia a los requisitos legales aplicables.</t>
  </si>
  <si>
    <t>6hMIUJGXRemt5zzXd6f7WR</t>
  </si>
  <si>
    <t>AQ-GFS 06.04.03</t>
  </si>
  <si>
    <t>3kUiHe0laEOWVbfKZiISCl</t>
  </si>
  <si>
    <t>La calidad del agua que entra/sale cumple la normativa local existente y los requisitos de la evaluación de impacto ambiental (EIA)/plan de gestión ambiental (PGA).</t>
  </si>
  <si>
    <t>5R9lBEsHYIefUbXLvTtEx0</t>
  </si>
  <si>
    <t>Para la auditoría realizada por el organismo de certificación (OC) deben estar disponibles los resultados de muestreo, el plan de muestreo (frecuencia y ubicación de donde se toman las muestras) y los registros de las acciones correctivas apropiadas de acuerdo con la evaluación de la calidad del agua que entra/sale. Consulte la guía AQ III “Parámetros ambientales relevantes en base al sistema de acuicultura utilizado”.</t>
  </si>
  <si>
    <t>5aGGSjqFsF9bOO3FeUIdjK</t>
  </si>
  <si>
    <t>AQ-GFS 06.04.02</t>
  </si>
  <si>
    <t>5cDZPbYicDua9N6B4elXqo</t>
  </si>
  <si>
    <t>Las comunidades en los alrededores de la finca tienen acceso a áreas de pesca, cuando corresponda.</t>
  </si>
  <si>
    <t>79F3BsBbzfpLCdVvuvhLdu</t>
  </si>
  <si>
    <t>El productor debe mostrar evidencia, mediante documentos (p. ej., mapas, autorizaciones oficiales, licencias, normativas, consulta a las partes interesadas), de que se permite que las comunidades pesquen en una zona bien definida en los alrededores de las infraestructuras acuícolas (jaulas de red, cuerdas de cultivo, estaciones de bombeo de entrada, etc.).</t>
  </si>
  <si>
    <t>7fwOGTAIqfsqQTtocRjCr4</t>
  </si>
  <si>
    <t>AQ-GFS 06.03.04</t>
  </si>
  <si>
    <t>1Krv1vnz9Pta28deCeD8b9</t>
  </si>
  <si>
    <t>Se lleva a cabo una mayor evaluación para mostrar que no hay un impacto negativo significativo en la biodiversidad de la fauna bentónica y/o el sedimento del cuerpo de agua receptora/columna de agua.</t>
  </si>
  <si>
    <t>414G54jWlaIZGWwRiDLfO</t>
  </si>
  <si>
    <t>Una evaluación de la calidad biológica en base a la macrofauna debería ofrecer información sobre el impacto potencial.
Como regla de precaución, se debe tratar el efluente antes de su descarga.</t>
  </si>
  <si>
    <t>55ckAD4CZWQhWLcwQj76KJ</t>
  </si>
  <si>
    <t>FMikbeL4nbb2q9a3RGSaG</t>
  </si>
  <si>
    <t>AQ-GFS 06.03.03</t>
  </si>
  <si>
    <t>3SDGVE0UlRpi8Clf6RXjt0</t>
  </si>
  <si>
    <t>No hay un impacto negativo significativo en la biodiversidad de la fauna bentónica y/o el sedimento del cuerpo de agua receptora/columna de agua.</t>
  </si>
  <si>
    <t>2eNhMxJq7q5OQCy6j8X0Jz</t>
  </si>
  <si>
    <t>Para todos los sistemas de producción se debe vigilar la biodiversidad bentónica, los indicadores químicos y las posibles acumulaciones de residuos químicos o residuos orgánicos en los sedimentos del cuerpo de agua receptora. El tipo de análisis y la frecuencia de la vigilancia se deben determinar en base a los riesgos identificados en la evaluación de impacto ambiental (EIA) (consulte AQ 06.03.01) y la legislación aplicable.
Los resultados del análisis deben estar disponibles para la auditoría realizada por el organismo de certificación (OC), y la evidencia proporcionada debe mostrar que no hay un impacto negativo significativo en la biodiversidad de la fauna bentónica y/o el sedimento del cuerpo de agua receptora/columna de agua.
Si un productor considera que puede estar exento de la vigilancia bentónica (p. ej., por el tipo de sustrato del fondo marino o por la profundidad del agua), debe presentar evidencia que apoye su postura.</t>
  </si>
  <si>
    <t>1MBJK4RhIf4s9WoubDlFHU</t>
  </si>
  <si>
    <t>AQ-GFS 06.03.02</t>
  </si>
  <si>
    <t>mDXfXapVN8iTC4w22U8vZ</t>
  </si>
  <si>
    <t>Se ha desarrollado un plan de gestión ambiental (PGA) que incluye la biodiversidad y define estrategias para minimizar todos los efectos en el medio ambiente.</t>
  </si>
  <si>
    <t>5WAt23O9tolubeJeviJqQg</t>
  </si>
  <si>
    <t>Se debe haber desarrollado un PGA que defina estrategias para minimizar todos los efectos en el medio ambiente. Dicho PGA debe incluir la biodiversidad y estar basado en la evaluación de impacto ambiental (EIA) en AQ 06.03.01 y en la evaluación de riesgos en AQ 01.02.01.
Debe incorporar un programa de vigilancia ambiental regular que establezca la frecuencia de los parámetros que se van a medir.
Los registros de la eliminación y la emisión debe demostrar cumplimiento legal y conformidad con el plan de bioseguridad (consulte AQ 20.08.01).
Consulte la guía AQ III “Parámetros ambientales relevantes en base al sistema de acuicultura utilizado”, donde se proporciona una guía detallada en base a los sistemas de producción.
Sin opción de “N/A”.</t>
  </si>
  <si>
    <t>1emTNm4zBVdmUZDYpHSNAw</t>
  </si>
  <si>
    <t>AQ-GFS 06.02.03</t>
  </si>
  <si>
    <t>7InTBgaYjVicQ9fsUsPn9</t>
  </si>
  <si>
    <t>Las áreas de contención de diésel y los demás tanques de aceites combustibles son seguros para el medio ambiente.</t>
  </si>
  <si>
    <t>5IytFRRmAWHDIAQBtqmIW1</t>
  </si>
  <si>
    <t xml:space="preserve">Se deben mantener las áreas de contención de manera que se mitiguen los riesgos para el medio ambiente. El requisito mínimo es contar con área con cubetos/barreras de retención, que sean impermeables y con una capacidad de contener al menos el 150 % del tanque más grande almacenado dentro de él. Debe haber señales de prohibido fumar y medidas adecuadas en los alrededores para evitar incendios.
</t>
  </si>
  <si>
    <t>2DBDLKNCCHjgeVp2fH2kz4</t>
  </si>
  <si>
    <t>5e8z43q74Hr34C7MR7q7VK</t>
  </si>
  <si>
    <t>AQ-GFS 06.03.01</t>
  </si>
  <si>
    <t>3MISXE0neZmMoklPSvNpUF</t>
  </si>
  <si>
    <t>Hay una evaluación de impacto ambiental (EIA) y una evaluación de riesgos ambientales (ERA), y ambas incluyen la biodiversidad.</t>
  </si>
  <si>
    <t>2JZa6d2QNROOorCPcPkWs9</t>
  </si>
  <si>
    <t>Se debe revisar la EIA y la ERA (ambas deben incluir la biodiversidad) según los cambios relevantes que se hayan producido en materia de amenaza ambiental en las operaciones de la finca. Debe demostrarse el cumplimiento legal de todas las cuestiones. Consulte la guía AQ I “Ejemplos de evaluación de impacto ambiental (EIA), evaluación de riesgos ambientales (ERA) y respectivos planes de gestión ambiental (PGA)”, la guía AQ III “Biodiversidad en la evaluación del impacto ambiental” y la guía AQ III “Parámetros ambientales relevantes en base al sistema de acuicultura utilizado”.
La ERA debe ser preparada por personas cualificadas que puedan mostrar evidencia documentada de su competencia. Los requisitos mínimos de una EIA deben incluir la evaluación de los siguientes puntos. (Si no se vigilan algunos de estos parámetros, la finca debe justificar adecuadamente por qué no son aplicables).
EFLUENTES
\- Oxígeno disuelto en el efluente
\- Proporción de DBO5/DQO (demanda bioquímica de oxígeno/demanda química de oxígeno) en el efluente
\- Carga de nitrógeno (NKj), nitrato y nitrito (nitrógeno orgánico según el método de kjeldahl) en el efluente
\- Carga de fósforo en el efluente: alimentos para especies acuáticas de cultivo y fertilizantes
\- Carga de sólidos suspendidos en el efluente
\- Salinidad
\- pH 
OTROS RESIDUOS
\- Eliminación de residuos sólidos y basura
\- Uso y eliminación legal de todos los compuestos químicos (consulte AQ 19.02), incluidos productos farmacéuticos
\- Emisiones de luz, sonidos y vibraciones
\- Emisiones de gases de escape
Los requisitos para la ERA son, pero no se limitan a, los siguientes procesos que no ocurren en forma normal, sino que pueden ocurrir accidentalmente durante las operaciones:
\- El derrame accidental durante el almacenamiento y la manipulación de compuestos químicos y combustibles
\- Las emisiones provenientes de incendios y extinción de incendios
\- La descarga de animales de cultivo, incluyendo semillas (huevos fertilizados, larvas, otros) y sus parásitos
\- La liberación de patógenos y/o desinfectantes
\- La salinización de las aguas subterráneas y los cuerpos de agua dulce
\- La superación temporal de los límites de descarga de agua
\- La eliminación del agua usada para findes de lavado y limpieza
Sin opción de “N/A”.</t>
  </si>
  <si>
    <t>4He7MDXMSRI6OQPSD9YksH</t>
  </si>
  <si>
    <t>AQ-GFS 14.01</t>
  </si>
  <si>
    <t>4T3D3LTJ5Jbv9tNQLyJfV6</t>
  </si>
  <si>
    <t>Se dispone de los registros de venta de todas las cantidades vendidas de todos los productos registrados.</t>
  </si>
  <si>
    <t>28KP1za1JD7PI4TXaT3Dx1</t>
  </si>
  <si>
    <t>Se debe registrar la información de venta de las cantidades de todos los productos registrados que proceden de procesos de producción con certificación y, cuando corresponda, sin ella; prestando especial atención a las cantidades vendidas y las descripciones facilitadas. Los documentos deben demostrar el equilibrio constante entre los insumos y las salidas que proceden de procesos de producción con y sin certificación.
Sin opción de “N/A”.</t>
  </si>
  <si>
    <t>1NkUKJTdLKamUIVRa729Es</t>
  </si>
  <si>
    <t>AQ-GFS 06.04.04</t>
  </si>
  <si>
    <t>60UjOevzLu9hE2Ubx8RJcA</t>
  </si>
  <si>
    <t>No se utiliza agua subterránea dulce ni agua potable para reducir la concentración salina del agua de la finca.</t>
  </si>
  <si>
    <t>6O0UnncegLzJV5FBtdHK7O</t>
  </si>
  <si>
    <t>No debería utilizarse agua de pozo o agua potable para reducir la concentración de sal en el agua de la finca.</t>
  </si>
  <si>
    <t>1Si23cKYl0A0jzZNWGphqO</t>
  </si>
  <si>
    <t>AQ-GFS 04.05.05</t>
  </si>
  <si>
    <t>5GKJKJ2z7e62FyA9yvAT8N</t>
  </si>
  <si>
    <t>El productor cumple el add-on GRASP v2 (evaluado por el mismo organismo de certificación \[OC] que realiza la auditoría para la norma de Aseguramiento Integrado de Fincas \[IFA] para acuicultura).</t>
  </si>
  <si>
    <t>6W0vqft2IlH2wuRDbFeBly</t>
  </si>
  <si>
    <t>El productor debe cumplir el add-on GRASP v2, cubriendo todas las fases de producción incluidas en la certificación: estación de reproducción y crianza, engorde y manipulación postcosecha realizados por la misma entidad legal que la finca.
Para los subcontratistas, consulte las reglas generales GRASP v2.
Se requiere un resultado de cumplimiento del add-on GRASP v2 para cumplir con AQ 04.05.05 y para recibir la certificación GLOBALG.A.P. para la norma IFA para acuicultura. Esto se aplica a todas las especies acuáticas de cultivo, sin importar si están destinadas a etiquetarse o solo tienen una certificación GLOBALG.A.P. válida.
Sin opción de “N/A”.</t>
  </si>
  <si>
    <t>23vkcq3eLNCd3go9Rkaald</t>
  </si>
  <si>
    <t>3UTi3cryQeyxiZCwqZPlrV</t>
  </si>
  <si>
    <t>AQ-GFS 04.04.02</t>
  </si>
  <si>
    <t>2RBqtZ705kpQos923KoSYy</t>
  </si>
  <si>
    <t>Los equipos de protección individual (EPI) se mantienen limpios y almacenados correctamente para que no haya ningún riesgo de que se contaminen artículos personales.</t>
  </si>
  <si>
    <t>QDCtoSeSvZIbucl5QLGCA</t>
  </si>
  <si>
    <t>Los EPI se deben mantener limpios de acuerdo al tipo de uso que reciben y al grado potencial de contaminación, y deben almacenarse en un lugar con buena ventilación.  La vestimenta protectora se debe lavar separada de la ropa personal. Los guantes reutilizables se deben lavar antes de desecharse. Los EPI sucios y dañados y los cartuchos de filtro caducados se deben desechar adecuadamente. Los artículos de un solo uso (p. ej., guantes y monos) deben desecharse después de usarse una vez. Los EPI se deben almacenar de manera que se evite la contaminación cruzada con productos químicos.
Sin opción de “N/A”.</t>
  </si>
  <si>
    <t>4JDwCyBH1ImTjbVhIZvTq3</t>
  </si>
  <si>
    <t>5M9Zn929METrUnsX0vKdJv</t>
  </si>
  <si>
    <t>AQ-GFS 19.03.01</t>
  </si>
  <si>
    <t>2S9V7wCKEtiL3VRfnrfaj5</t>
  </si>
  <si>
    <t>Los compuestos químicos se transportan de acuerdo con procedimientos documentados.</t>
  </si>
  <si>
    <t>1kNMgKqDB69hIpRJvHb7u0</t>
  </si>
  <si>
    <t>Debe haber disponible un procedimiento documentado para el transporte de compuestos químicos y este debe contemplar la inocuidad alimentaria, la salud y seguridad y los riesgos ambientales.</t>
  </si>
  <si>
    <t>24wmFn53ZJndoxOd1EgcHe</t>
  </si>
  <si>
    <t>3AlSw4POUYnnA2vDk14pQ8</t>
  </si>
  <si>
    <t>AQ-GFS 05.01</t>
  </si>
  <si>
    <t>2CXoqgzXxXEo4QUTkMgLk9</t>
  </si>
  <si>
    <t>El productor se asegura de que las actividades subcontratadas cumplan con los principios y criterios de esta norma que son relevantes para los servicios prestados.</t>
  </si>
  <si>
    <t>5P8gKfoS8WOrGIy08bimek</t>
  </si>
  <si>
    <t>El productor debe verificar que las tareas realizadas por los subcontratistas cumplan con los principios y criterios relevantes de esta norma. Esta verificación debe registrarse y estar disponible durante la auditoría realizada por el organismo de certificación (OC).
Según los servicios del subcontratista:
i) Un OC aprobado por GLOBALG.A.P. tiene permitido verificar el cumplimiento por medio de una evaluación física, o bien
ii) Un OC aprobado por GLOBALG.A.P. puede evaluar al subcontratista directamente. El subcontratista debe recibir del OC una carta de conformidad con la siguiente información:
1) Fecha de la evaluación realizada por el OC
2) Nombre del OC
3) Nombre del auditor
4) Información del subcontratista
5) Lista de los principios y criterios evaluados
Otros certificados que tenga el subcontratista bajo normas no oficialmente aprobadas por GLOBALG.A.P. no se considerarán evidencia válida de cumplimiento con GLOBALG.A.P.
Todos los subcontratistas que manipulan físicamente especies acuáticas vivas de cultivo deben tener evidencia de haber recibido formación sobre bienestar animal. Cualquier actividad que realicen los subcontratistas debe cumplir la legislación, también cuando esta tenga lugar fuera de la finca (p. ej., empresas subcontratistas que eliminan residuos, lodos, equipos antiguos, etc.).</t>
  </si>
  <si>
    <t>awxbzDqiAc5w5F9Xaavfk</t>
  </si>
  <si>
    <t>3SZ2yyB1Du2hXx9bLmiFxc</t>
  </si>
  <si>
    <t>AQ-GFS 19.01.09</t>
  </si>
  <si>
    <t>4Qv3gEYVait145yzHIiWHZ</t>
  </si>
  <si>
    <t>Se dispone de los equipos adecuados para prevenir y atender la contaminación de un operario.</t>
  </si>
  <si>
    <t>5TsUNoAYP395a7kZTAcjTY</t>
  </si>
  <si>
    <t>Se deben evaluar visualmente los almacenes de compuestos químicos y las áreas de medición/mezcla, para demostrar que cuentan con el equipamiento suficiente para prevenir y atender la contaminación de un operario con cualquiera de los compuestos químicos almacenados. Los equipos de protección individual (EPI) deben incluir guantes de protección, protección ocular, mascarillas (cuando se requieran), medios para lavarse los ojos, una fuente de agua, un botiquín de primeros auxilios y un procedimiento claro de emergencia por accidente. En los procedimientos se debe advertir claramente de que los trabajadores con un alto riesgo (p. ej., mujeres embarazadas o en período de lactancia) no deben manipular sustancias peligrosas.
Sin opción de “N/A”.</t>
  </si>
  <si>
    <t>4xxlklsPK3lSJhItjAs2uF</t>
  </si>
  <si>
    <t>AQ-GFS 04.05.01</t>
  </si>
  <si>
    <t>3PmralWOVav6erI289bRSJ</t>
  </si>
  <si>
    <t>Se puede identificar claramente a un miembro de la dirección como el responsable de la salud, seguridad y bienestar de los trabajadores.</t>
  </si>
  <si>
    <t>1Amc7GnrbAXOVTLzVg6pBR</t>
  </si>
  <si>
    <t>Debe haber disponible documentación que identifica y nombra claramente a un miembro de la dirección como el responsable de garantizar el cumplimiento y la implementación de toda la legislación vigente y relevante, nacional y local, en materia de salud, seguridad y bienestar de los trabajadores.</t>
  </si>
  <si>
    <t>6J6ogjbXuGgsSeauiig39b</t>
  </si>
  <si>
    <t xml:space="preserve">AQ-GFS 04.05.02 </t>
  </si>
  <si>
    <t>5waTewdpfcqJTLdLGOY1bD</t>
  </si>
  <si>
    <t>Hay comunicación entre la dirección y los trabajadores sobre cuestiones relacionadas con la salud, la seguridad y el bienestar de estos.</t>
  </si>
  <si>
    <t>2YJP6XyTBlHTLBFvDUeFO4</t>
  </si>
  <si>
    <t>Los registros deben demostrar que los miembros de la dirección y los trabajadores pueden comunicarse abiertamente sobre las quejas relacionadas con la salud, la seguridad y el bienestar (es decir, sin temor a intimidación o represalias) y al menos una vez al año.
\- Se debe hacer hincapié a los trabajadores en que, cuando haya una justificación razonable, deben retirarse del trabajo no seguro sin temor a represalias. Cuando este derecho se ejerza de buena fe debe estar exento de represalias u otro tipo de consecuencias para los trabajadores.
\- Si ocurren accidentes, situaciones que casi derivan en accidentes u otros incidentes peligrosos, estos se deben comunicar a los trabajadores, y se debe determinar la causa y hablar sobre el asunto con ellos.
\- La dirección debe definir acciones correctivas para prevenir que vuelvan a producirse incidentes similares y explicar claramente las acciones correctivas a los trabajadores.
\- Los trabajadores deben comunicar a la dirección las situaciones en las que se sienten expuestos a un riesgo.
\- La dirección debe explicar los procedimientos a seguir para eliminar o reducir el riesgo detectado por los trabajadores.
El auditor del organismo de certificación (OC) no está obligado a juzgar el contenido, la exactitud o los resultados de dichas comunicaciones. Se debe disponer de evidencia de que se abordan las quejas de los trabajadores relacionadas con la salud, la seguridad y el bienestar.</t>
  </si>
  <si>
    <t>66oJubG2yJvu0dIxrXERyB</t>
  </si>
  <si>
    <t>AQ-GFS 02.01</t>
  </si>
  <si>
    <t>NZKNH1DYzVaU6wuJWY4gk</t>
  </si>
  <si>
    <t>En la fase inicial (auditoría inicial realizada por el organismo de certificación \[OC]) de solicitud de la norma, los registros del sitio demuestran que se cumple la norma desde los últimos tres meses.</t>
  </si>
  <si>
    <t>zWT4E4bpfqQWxBApHsY9l</t>
  </si>
  <si>
    <t>Debe haber registros correspondientes a los últimos tres meses que demuestren que se ha alcanzado un cumplimiento suficiente para lograr la certificación GLOBALG.A.P.
Sin opción de “N/A”.</t>
  </si>
  <si>
    <t>66AaUgvv71Gp7MrQRsgEB3</t>
  </si>
  <si>
    <t>AQ-GFS 03.03</t>
  </si>
  <si>
    <t>6caO6PaV73JpQui3tFJ5cq</t>
  </si>
  <si>
    <t>Se implementan los procedimientos de higiene de la finca, incluidas las instrucciones de higiene exhibidas visiblemente para todos los trabajadores y visitantes.</t>
  </si>
  <si>
    <t>2A8sg86woPZdKPltAT9xeT</t>
  </si>
  <si>
    <t>Los trabajadores con tareas identificadas en los procedimientos de higiene deben demostrar sus competencias durante la entrevista, y debe haber evidencia visual de que se implementan los procedimientos de higiene, por medio de carteles (imágenes) claros y/o en el idioma o los idiomas relevantes de los trabajadores. Se debe medir la eficacia de los procedimientos de higiene para eliminar los riesgos para la inocuidad alimentaria, sobre la base de la evaluación de riesgos para la higiene en AQ 03.01. Referencia cruzada con AQ 20.02.09.
Sin opción de “N/A”.</t>
  </si>
  <si>
    <t>47OAxUk8PquuzGngN3TMMR</t>
  </si>
  <si>
    <t>AQ-GFS 13.04</t>
  </si>
  <si>
    <t>36t4dNPfjkIXJY8DSMYmUo</t>
  </si>
  <si>
    <t>Los productos que se adquieren de fuentes distintas están identificados.</t>
  </si>
  <si>
    <t>75wYKM2e7JVkQ2ccSt9Z2d</t>
  </si>
  <si>
    <t>Se deben establecer, documentar y mantener procedimientos apropiados a la magnitud de la operación, que identifiquen las cantidades de productos que proceden de procesos de producción con certificación y, cuando corresponda, sin certificación, que se incorporan desde diferentes fuentes (es decir, otros productores o comerciantes) para todos los productos registrados.
Los registros deben incluir:
\- Descripción del producto
\- Estado de la certificación GLOBALG.A.P.
\- Cantidades de productos comprados
\- Información de los proveedores
\- Copia de los certificados GLOBALG.A.P., cuando corresponda
\- Datos de trazabilidad/códigos relacionados con los productos comprados
\- Órdenes de compra y/o facturas recibidas por la organización que se evalúa
\- Lista de proveedores aprobados</t>
  </si>
  <si>
    <t>2WW5BnKSRlTKa0QSUicPwf</t>
  </si>
  <si>
    <t>AQ-GFS 01.03.02</t>
  </si>
  <si>
    <t>6qTMwJYSlDq4kkhR2x9bY2</t>
  </si>
  <si>
    <t>Las fincas acuícolas están registradas como tales con la autoridad competente pertinente, de acuerdo a los requisitos de la legislación nacional para especies acuáticas de cultivo específicas.</t>
  </si>
  <si>
    <t>1dacaAK85aWp8SAqqCPDAn</t>
  </si>
  <si>
    <t>Los documentos del registro y las licencias deben estar disponibles. Por ejemplo: concesiones de fondo marino y autorizaciones de descargas de efluentes y licencias/concesiones de la autoridad para la cría de determinada biomasa de productos de acuicultura o adjudicación de cuota de alimentos para especies acuáticas de cultivo.
Sin opción de “N/A”.</t>
  </si>
  <si>
    <t>3htAhHdPv9OtsLHNNhtZxH</t>
  </si>
  <si>
    <t>KwyucNsg6nzI6rjENLt3d</t>
  </si>
  <si>
    <t>qRPw0Czh0pH6Pe2lEars3</t>
  </si>
  <si>
    <t>AQ-GFS 02.02</t>
  </si>
  <si>
    <t>4j2csdqxvKSEhyAY2bmVXB</t>
  </si>
  <si>
    <t>Hay disponible y se implementa un sistema documentado con procedimientos e instrucciones de trabajo que cubren todos los procesos.</t>
  </si>
  <si>
    <t>4x2f2BzWpvlR7lxabYewKy</t>
  </si>
  <si>
    <t>Debe haber disponible en el sitio procedimientos e instrucciones de trabajo documentados que demuestren que se cumple con los requisitos de inocuidad alimentaria, legales y de la norma, incluidos los procedimientos de aprobación de los proveedores.
Sin opción de “N/A”.</t>
  </si>
  <si>
    <t>32uEyaqThslszjm5s0jXwX</t>
  </si>
  <si>
    <t>AQ-GFS 02.04</t>
  </si>
  <si>
    <t>GSFlTCQno9VaC8yUqO5bU</t>
  </si>
  <si>
    <t>Las coordenadas geográficas identifican todas las operaciones de la finca.</t>
  </si>
  <si>
    <t>25rWrHdCDfVX2chWSUUlcz</t>
  </si>
  <si>
    <t>Las coordenadas geográficas deben identificar todos los sitios de producción donde realmente se llevan a cabo las operaciones acuícolas. Las coordenadas deben hacer referencia al centro de los sitios de producción (sitios más pequeños; &lt;1 ha) o a las esquinas de los contornos de los sitios de producción (sitios más grandes; &gt;1 ha). Las coordenadas (grados y minutos de latitud y longitud) deben tener una precisión de dos decimales en minutos geográficos (p. ej., 15º22.65′ N ; 22º43.78′ E) usando el sistema de coordenadas WGS-84.
Sin opción de “N/A”.</t>
  </si>
  <si>
    <t>1XM8pLp4fniQAGZnKszEdT</t>
  </si>
  <si>
    <t>AQ-GFS 01.02.03</t>
  </si>
  <si>
    <t>4CJojAHNsrXBTseC6Xcp5V</t>
  </si>
  <si>
    <t>Todas las estructuras están situadas, diseñadas y construidas de manera que facilitan una limpieza y un control de plagas adecuados.</t>
  </si>
  <si>
    <t>1B2xCcpApnZIKZRJZTuqFG</t>
  </si>
  <si>
    <t>Cuando proceda, el diseño y la distribución deben permitir el cumplimiento de las buenas prácticas de higiene, incluida la protección contra la contaminación cruzada entre y durante las operaciones. Este requisito debe incluir todas las salas contiguas, los equipos, las instalaciones y los sistemas de alimentación.
Se debe establecer, implementar y mantener un programa de autoevaluaciones/auditorías internas para asegurar que los sitios y los equipos se mantengan de forma periódica en condiciones adecuadas para asegurar la inocuidad alimentaria, según sea aplicable a la actividad del sitio. Las autoevaluaciones/auditorías internas pueden realizarse en un intervalo determinado por el productor de acuerdo con el riesgo evaluado.</t>
  </si>
  <si>
    <t>6udigXdkpe8Lswjod4NBOa</t>
  </si>
  <si>
    <t>3zgEUbyiPx4XRvSMkUP9vd</t>
  </si>
  <si>
    <t>AQ-GFS 18.01.03</t>
  </si>
  <si>
    <t>50hbrGyVzVle38PHdtM7RS</t>
  </si>
  <si>
    <t>Está prohibido producir especies acuáticas de cultivo genéticamente modificadas (GM/transgénicas).</t>
  </si>
  <si>
    <t>4OEybWgwqvO3JxnNuo59Ke</t>
  </si>
  <si>
    <t>El productor debe poder demostrar trazabilidad hasta reproductores que no son de origen transgénico. Esto incluye los organismos obtenidos de CRISP/Cas.</t>
  </si>
  <si>
    <t>27fgylZS660ZPcrPRESD9V</t>
  </si>
  <si>
    <t xml:space="preserve">AQ-GFS 13.03 </t>
  </si>
  <si>
    <t>6706YAcjwRK7dkaOQfCInT</t>
  </si>
  <si>
    <t>Hay establecido un paso de verificación final para garantizar el envío correcto de los productos que proceden de procesos de producción con y sin certificación.</t>
  </si>
  <si>
    <t>4YZtqCv16XZHv0yDMTrEWR</t>
  </si>
  <si>
    <t>La verificación debe estar documentada para demostrar que los productos se identifican y envían correctamente, dependiendo de si sus procesos de producción tienen estado de certificado o no.</t>
  </si>
  <si>
    <t>2zWOO3Y7un4eZTkSRcjZhO</t>
  </si>
  <si>
    <t xml:space="preserve">AQ-GFS 13.02 </t>
  </si>
  <si>
    <t>4LzYsLBQazKkqf77OFmfJJ</t>
  </si>
  <si>
    <t>El Número GLOBALG.A.P. (GGN) figura en todos los productos finales que proceden de procesos de producción con certificación cuando están registrados para propiedad paralela.</t>
  </si>
  <si>
    <t>13R4SENr9o9Pxnfx7NFqi0</t>
  </si>
  <si>
    <t>En el caso de los productores registrados para propiedad paralela (donde los productos que proceden de procesos de producción con y sin certificación son producidos por una entidad legal y propiedad de esta), debe haber un sistema establecido para asegurarse de que estén correctamente identificados todos los productos finales que proceden de procesos de producción con certificación.
Los productos que proceden de procesos de producción con certificación, incluidos aquellos empaquetados en el envase para el consumidor final (ya sea en el nivel de la granja o después de la manipulación del producto) deben estar identificados con el GGN.
Puede ser el GGN para el grupo de productores Opción 2, el GGN para el miembro del grupo de productores, ambos GGN o el GGN para el productor individual Opción 1. El GGN no se debe utilizar para etiquetar productos que proceden de procesos de producción sin certificación.
“N/A” solo si el productor posee únicamente productos que proceden de procesos de producción con certificación GLOBALG.A.P. o si hay disponible un acuerdo documentado entre el productor y el cliente para no utilizar el GGN, el Número de Localización Global (GLN) o el sub-GLN en el producto listo para la venta. También pueden ser las especificaciones de la propia etiqueta del cliente donde no se incluye el GGN.</t>
  </si>
  <si>
    <t>10VgL8UhPupzJl6HMDysPs</t>
  </si>
  <si>
    <t>AQ-GFS 01.03.01</t>
  </si>
  <si>
    <t>2B39LMXb0svoziVEotcPIn</t>
  </si>
  <si>
    <t>La dirección de la finca acuícola puede demostrar en la entrevista que es consciente del cumplimiento de la legislación.</t>
  </si>
  <si>
    <t>6dMXibc58tVrIs3qsbG2TY</t>
  </si>
  <si>
    <t>En la entrevista, la dirección de la finca debe poder demostrar cómo cumple con sus obligaciones legales según la legislación aplicable a su empresa en materia de inocuidad alimentaria, salud y bienestar de las especies acuáticas de cultivo, formulación del alimento para especies acuáticas de cultivo, biodiversidad ambiental, y salud y seguridad de los trabajadores.
Sin opción de “N/A”.</t>
  </si>
  <si>
    <t>zCBHNccYdpkbDOJRTFDMX</t>
  </si>
  <si>
    <t>AQ-GFS 13.01</t>
  </si>
  <si>
    <t>3Yat03GoAbPwA2OY4OQIae</t>
  </si>
  <si>
    <t>Hay establecido un sistema eficaz para identificar todos los productos que proceden de procesos con certificación GLOBALG.A.P. y segregarlos de los productos que proceden de procesos sin certificación.</t>
  </si>
  <si>
    <t>208u0KdswYuvwpYIzAGryp</t>
  </si>
  <si>
    <t>Debe haber establecido un sistema para evitar que se mezclen productos procedentes de procesos de producción con certificación y sin certificación. Esto puede hacerse mediante una identificación física o con procedimientos de manipulación del producto, incluyendo los registros relevantes.</t>
  </si>
  <si>
    <t>4NqiAf0xHyUtil5rH7XsrH</t>
  </si>
  <si>
    <t xml:space="preserve">AQ-GFS 07.06.03 </t>
  </si>
  <si>
    <t>7q1yLSe420uWiYnAKEJ69I</t>
  </si>
  <si>
    <t>El plan para mejorar la eficiencia energética incluye la minimización del uso de energías no renovables, cuando sea posible.</t>
  </si>
  <si>
    <t>4rOXUAXAs79fpzSVNcOjqU</t>
  </si>
  <si>
    <t>El productor debe considerar la reducción del uso de energías no renovables al mínimo posible, para utilizar energías renovables en su lugar. La identificación de las posibilidades de abastecimiento de energías renovables debe estar disponible. Se debe tener cuidado con el uso de astillas de madera, ya que no se deben talar bosques para producirlas.</t>
  </si>
  <si>
    <t>2nHnjQBzxk2jzqTlOcVbMi</t>
  </si>
  <si>
    <t>6u27zEZBHlgOhcCV0yAECk</t>
  </si>
  <si>
    <t>AQ-GFS 07.06.01</t>
  </si>
  <si>
    <t>ZpMtnUrfTULrcW8ukgaKU</t>
  </si>
  <si>
    <t>Se supervisa el consumo de energía en la finca.</t>
  </si>
  <si>
    <t>4xd1mX3xCHCpP625uqN39w</t>
  </si>
  <si>
    <t>Se debe disponer de registros del consumo de energía en la finca (p. ej., facturas donde figure el consumo energético). El productor debe tener conocimiento de dónde y cómo se consume la energía en la finca durante las prácticas de producción. Debe haber disponibles análisis de tendencias del consumo de energía (por ciclo y por biomasa).</t>
  </si>
  <si>
    <t>6GWkjJEX1l3Nb0LCqoipqS</t>
  </si>
  <si>
    <t xml:space="preserve">AQ-GFS 07.06.02 </t>
  </si>
  <si>
    <t>724J7qC3cZvLDK75pEhuKu</t>
  </si>
  <si>
    <t>Existe un plan para mejorar la eficiencia energética en la finca, en base a los controles realizados.</t>
  </si>
  <si>
    <t>6W4pWQU4065opkcaWGnBPg</t>
  </si>
  <si>
    <t>Debe haber disponible un plan documentado que identifique oportunidades para mejorar la eficiencia energética (p. ej., aplicar aislamiento cuando se necesite, revisar la planificación del transporte para optimizar el consumo de energía, etc.).</t>
  </si>
  <si>
    <t>aJLXcqqPjE8O703cxYLEI</t>
  </si>
  <si>
    <t>AQ-GFS 07.05.01</t>
  </si>
  <si>
    <t>49HyhgWl7CJD8VAjXaTCQm</t>
  </si>
  <si>
    <t>Se presta atención a la conservación de las áreas improductivas.</t>
  </si>
  <si>
    <t>27oaVRoZwDGVc5uu4aJDXn</t>
  </si>
  <si>
    <t>Debería haber un plan para convertir las áreas improductivas y las áreas identificadas como de prioridad ecológica (p. ej., humedales bajos, bosques, cabeceras o áreas de suelo empobrecido, etc.) en áreas de conservación, cuando sea viable, o en áreas de interés ecológico para el desarrollo de la flora y la fauna naturales.</t>
  </si>
  <si>
    <t>5S5Axhf3c7R5yra1GF3lz</t>
  </si>
  <si>
    <t>3og1ZpptnQ8FV13NnlWeT</t>
  </si>
  <si>
    <t>AQ-GFS 11.01</t>
  </si>
  <si>
    <t>7oBdmWvOyn4XGWulMPeIw2</t>
  </si>
  <si>
    <t>Los documentos de las transacciones incluyen una referencia al estado GLOBALG.A.P. y al Número GLOBALG.A.P. (GGN).</t>
  </si>
  <si>
    <t>4ESl618sYwb0APjmqX8Lmp</t>
  </si>
  <si>
    <t>7DAWrJ4FEll4vr7SY3agoa</t>
  </si>
  <si>
    <t>3j684vmsucWpHPri2hjBkf</t>
  </si>
  <si>
    <t xml:space="preserve">AQ-GFS 04.05.03 </t>
  </si>
  <si>
    <t>5G82ymFkJiE369GF5aEALy</t>
  </si>
  <si>
    <t>Las viviendas en el sitio cumplen la normativa local aplicable, son habitables y están equipadas con los servicios e instalaciones básicos.</t>
  </si>
  <si>
    <t>47IPvX7dVVy60S3trrlpaz</t>
  </si>
  <si>
    <t>Las viviendas en el sitio para los trabajadores deben ser habitables y tener un techo firme, ventanas y puertas sólidas, así como los servicios básicos de agua potable, sanitarios higiénicos, instalaciones para cocinar y sistema de saneamiento. Como mínimo, las viviendas deben cumplir la normativa local de salud y seguridad.
Las viviendas habitables deben estar alejadas de cualquier peligro químico (incluidos los peligros de incendios, es decir, por sustancias inflamables u otros peligros), peligro biológico (p. ej., hongos, aguas residuales) y peligro físico (p. ej., ruido, radiación, mala ventilación, temperaturas extremas) identificados en la evaluación de riesgos.
En caso de no haber sistema de saneamiento, puede aceptarse el pozo séptico, siempre que cumpla la normativa local.</t>
  </si>
  <si>
    <t>1xuWWGUVgz6B0wnaCRd3ub</t>
  </si>
  <si>
    <t>AQ-GFS 04.05.04</t>
  </si>
  <si>
    <t>mfDswSe0HnMqqquTT6GNV</t>
  </si>
  <si>
    <t xml:space="preserve">El transporte facilitado a los trabajadores es seguro. </t>
  </si>
  <si>
    <t>1vskuLzP8swwXC4TXkhjYM</t>
  </si>
  <si>
    <t>El transporte para los trabajadores debe ser seguro y tener en cuenta los requisitos y la normativa de seguridad aplicables.</t>
  </si>
  <si>
    <t>2PgwvF6dHOfYp2HX4NrdFR</t>
  </si>
  <si>
    <t>AQ-GFS 01.01.02</t>
  </si>
  <si>
    <t>1lj8YCFuZOsIXUhRDxHhDs</t>
  </si>
  <si>
    <t>Hay establecido un sistema de registro para cada unidad de producción, lo que permite llevar un registro de las actividades de producción realizadas.</t>
  </si>
  <si>
    <t>taX3GskzYuSQhxO4Dc4e0</t>
  </si>
  <si>
    <t>Los registros actualizados deben proporcionar un historial de la producción con certificación GLOBALG.A.P. en todas las unidades de producción. Esto se debe hacer digitalmente o bien en papel.
Sin opción de “N/A”.</t>
  </si>
  <si>
    <t>7BbYPU8D5VjuX50wR037bc</t>
  </si>
  <si>
    <t>7irp0gDHCMMxZCOGVraSa6</t>
  </si>
  <si>
    <t>AQ-GFS 01.01.01</t>
  </si>
  <si>
    <t>5SsGN8mTDfMtGmtAyzvQRR</t>
  </si>
  <si>
    <t>El productor dispone de un sistema de referencia para identificar los sitios empleados para la producción, así como otras áreas e instalaciones.</t>
  </si>
  <si>
    <t>1tb7jyiYMshtgdRElHtiF2</t>
  </si>
  <si>
    <t>Para cumplir con este punto, se requiere una identificación visual en forma de:
una señal física y un mapa de la finca que también identifiquen la ubicación de las fuentes de agua, las instalaciones de almacenamiento y de manipulación, las unidades de producción, los puntos de entrada y salida, etc., y que se pueda hacer referencia cruzada con el sistema de identificación.
Sin opción de “N/A”.</t>
  </si>
  <si>
    <t>NwH2WCr6hZj9gtrrn9bL8</t>
  </si>
  <si>
    <t>AQ-GFS 06.02.02</t>
  </si>
  <si>
    <t>3wH0YB0VFcy9b6e1T8GiUt</t>
  </si>
  <si>
    <t>El sitio se mantiene cuidado y ordenado.</t>
  </si>
  <si>
    <t>5HwHXUAeRJiFcV8HuwZIpT</t>
  </si>
  <si>
    <t>Se debe realizar una evaluación visual para comprobar que los residuos y la basura se almacenen en lugares previstos para ello (tanques, papeleras, etc.). Se aceptan residuos puntuales y los residuos producidos en el mismo día de trabajo.</t>
  </si>
  <si>
    <t>4lWCxkSHrJaIeImQh7OzEe</t>
  </si>
  <si>
    <t>AQ-GFS 01.02.01</t>
  </si>
  <si>
    <t>3dHgaPm4sYJX6syyu7fNry</t>
  </si>
  <si>
    <t>Hay disponible una evaluación de riesgos para todos los sitios registrados para la certificación, para evaluar si los sitios son apropiados para continuar con las operaciones de producción.</t>
  </si>
  <si>
    <t>2czCBtYO39i5pKdZmkb6zo</t>
  </si>
  <si>
    <t>Para todos los sitios debe haber disponible una evaluación de riesgos documentada para determinar si los sitios (incluidos el terreno alquilado, las estructuras y los equipos) son apropiados para la producción. Dicha evaluación de riesgos debe considerar los aspectos de inocuidad alimentaria, medio ambiente, y salud y bienestar de las especies acuáticas de cultivo. Debe estar disponible para la auditoría inicial realizada por el organismo de certificación (OC) y se debe mantener, actualizar y revisar siempre que se incorporen nuevos sitios a la producción, que cambien los riesgos de los sitios actuales o como mínimo una vez al año, lo que ocurra primero. La evaluación de riesgos puede estar basada en una evaluación de riesgos genérica, pero se debe adaptar a la situación de la finca.
Debe haber disponible una lista de todas las actividades que puedan llegar a afectar a la finca acuícola. Dicha lista debe considerar:
peligros potenciales físicos, químicos (incluidos alérgenos) y biológicos. Referencia cruzada con AQ 20.02.16 y AQ 20.02.18.</t>
  </si>
  <si>
    <t>6e8biqvpgjR1gcXJ57NKqP</t>
  </si>
  <si>
    <t>AQ-GFS 01.02.02</t>
  </si>
  <si>
    <t>tGsPSeIGV20SJkLCbzAGz</t>
  </si>
  <si>
    <t>Se ha desarrollado e implementado un plan de gestión que establece estrategias con el objetivo de minimizar los riesgos identificados en la evaluación de riesgos para la idoneidad de operación. Dicho plan se revisa con regularidad.</t>
  </si>
  <si>
    <t>1mS7A6sIv5fg9kCidEMpya</t>
  </si>
  <si>
    <t>Un plan de gestión debe abordar los riesgos identificados en AQ 01.02.01 y describir los procedimientos de control de peligros para justificar que el sitio en cuestión es adecuado para la producción, ya que asegura la sostenibilidad y la eficacia. Este plan se debe adecuar a las operaciones de la granja y debe haber evidencia de que se implementa. El plan debe abordar el mantenimiento de los terrenos y las áreas dentro del sitio para prevenir la contaminación. El plan se debe revisar anualmente o cuando se produzcan cambios que puedan tener un impacto en la seguridad de la producción de alimentos y en el plan de inocuidad alimentaria, lo que ocurra primero.</t>
  </si>
  <si>
    <t>tYoZq64yTSphZ8hEWQ4zP</t>
  </si>
  <si>
    <t>AQ-GFS 06.02.01</t>
  </si>
  <si>
    <t>LcScSUV2cQ2Bc4PsC9mGu</t>
  </si>
  <si>
    <t>Se implementa un sistema de gestión de residuos integral, actualizado y documentado.</t>
  </si>
  <si>
    <t>5M8Xy3iFYc7TD617N1xOGB</t>
  </si>
  <si>
    <t>Debe haber disponible un plan integral, actualizado y documentado, que abarca la reducción de residuos, la contaminación y el reciclaje de residuos. Este debe considerar la contaminación del aire, el suelo y el agua, cuando sea relevante, junto con todos los productos y las fuentes identificadas (orgánicos e inorgánicos). El sistema de gestión de residuos debe incluir la lista de productos y para cada uno de ellos, los métodos de reutilización/reciclado/eliminación previstos y, cuando sea relevante, la frecuencia de recogida y remoción. El sistema de gestión de residuos debe formar parte del plan de gestión ambiental (PGA).</t>
  </si>
  <si>
    <t>5u7HDlqY6BIYob5kWcfO3m</t>
  </si>
  <si>
    <t>AQ-GFS 12.01</t>
  </si>
  <si>
    <t>3VY95xQdvT0jSPkhYo93UV</t>
  </si>
  <si>
    <t>La palabra GLOBALG.A.P., la marca registrada y el código QR o logotipo GLOBALG.A.P., así como el Número GLOBALG.A.P. (GGN) se utilizan de acuerdo con el documento “Uso de marcas registradas GLOBALG.A.P.: política y directrices”.</t>
  </si>
  <si>
    <t>5nTWR4bbnnHkQLrkIseGHO</t>
  </si>
  <si>
    <t>El productor debe utilizar la palabra GLOBALG.A.P., la marca registrada y el código QR o logotipo GLOBALG.A.P., así como el GGN, el Número de Localización Global (GLN) o el sub-GLN de acuerdo con el documento “Uso de marcas registradas GLOBALG.A.P.: política y directrices”. El nombre, la marca registrada o el logotipo GLOBALG.A.P. no deben figurar nunca en el producto final, en el envase destinado al consumidor final ni en el punto de venta. Sin embargo, el titular del certificado puede hacer uso de cualquiera y/o todos ellos en las comunicaciones con otras empresas (B2B).
“N/A” para alimentos compuestos para especies acuáticas de cultivo, huevos fertilizados o semillas de acuicultura GLOBALG.A.P., cuando estos productos no están destinados al consumidor final y, definitivamente, no aparecen en el punto de venta al consumidor final.
La palabra, la marca registrada o el logotipo GLOBALG.A.P. no pueden utilizarse durante la auditoría inicial (la primera de todas) realizada por el organismo de certificación (OC), ya que el productor aún no tiene la certificación y no puede hacer referencia al estado de la certificación GLOBALG.A.P. antes de obtener la primera decisión positiva de certificación.</t>
  </si>
  <si>
    <t>QZfIR1aSAjL2YcUqo376X</t>
  </si>
  <si>
    <t>4R1LaKxGOk7ECQXxorAbz3</t>
  </si>
  <si>
    <t>AQ-GFS 06.01.01</t>
  </si>
  <si>
    <t>TyWrQuIACwWQM9vzhw6Sd</t>
  </si>
  <si>
    <t>Se han identificado y clasificado los productos de desecho y las fuentes de contaminación en todas las áreas de la finca.</t>
  </si>
  <si>
    <t>5C3K5O27GGp5xxDFg8zpVr</t>
  </si>
  <si>
    <t>Se ha elaborado una lista con los posibles productos de desecho (p. ej., papel, cartón, plásticos, aceites) y la contaminación (p. ej., humo de escape, aceites, combustibles, ruidos, efluentes, sustancias químicas, residuos de alimentos para animales, algas resultantes de la limpieza de redes) producidos como resultado de los procesos de la finca.
Los productos de desecho se deben identificar y clasificar por:
\- Tipo
\- Métodos de almacenamiento
\- Eliminación
\- Reciclado
\- Reutilización 
Debe haber disponible evidencia documentada.</t>
  </si>
  <si>
    <t>mo9Uog2nl7PhTPO5LbeWt</t>
  </si>
  <si>
    <t>J47ofUD6yFh93bgrYc3cI</t>
  </si>
  <si>
    <t>AQ-GFS 19.02.01</t>
  </si>
  <si>
    <t>7y3k3nVczEK3ATcNwqtGUh</t>
  </si>
  <si>
    <t>Hay registros de la reutilización, el reciclaje y/o la eliminación de los recipientes vacíos de productos químicos. Solo se pueden reutilizar los recipientes cuando una persona cualificada ha evaluado el riesgo.</t>
  </si>
  <si>
    <t>4veEbKWBnpwrYbZnyR8HKq</t>
  </si>
  <si>
    <t>Debe haber evidencia de que los recipientes vacíos de productos químicos no se reutilizan en modo alguno, a menos que una persona cualificada haya evaluado el riesgo. Hay registros de que los recipientes vacíos de productos químicos han sido eliminados por un subcontratista con licencia legal encargado de los residuos de productos químicos, o han sido devueltos a la empresa proveedora para su reciclaje.
Sin opción de “N/A”.</t>
  </si>
  <si>
    <t>2VMR7eFBhsXQA1k8IjqWQx</t>
  </si>
  <si>
    <t>5TWeM5qsESAAoc4kgvzyWg</t>
  </si>
  <si>
    <t>AQ-GFS 19.02.02</t>
  </si>
  <si>
    <t>byOw8C1kfNFGoUxNCP5Ra</t>
  </si>
  <si>
    <t>El almacenamiento y la eliminación de recipientes vacíos y productos químicos no usados se lleva a cabo de manera que se eviten derrames o enjuagues que puedan suponer un peligro para los productos, las personas y/o los animales.</t>
  </si>
  <si>
    <t>2LsYhc0VoU0nRh7SIRq7KS</t>
  </si>
  <si>
    <t>El sistema empleado para almacenar y eliminar los recipientes vacíos de productos químicos o los productos químicos no usados debe garantizar que los productos, las personas o los animales no puedan entrar en contacto con los recipientes vacíos o con los compuestos químicos y que no haya riesgo de derrame o enjuague. Se debe disponer de registros que documentan que los productos químicos se eliminaron a través de los canales oficiales y autorizados.
Sin opción de “N/A”.</t>
  </si>
  <si>
    <t>2Yn8Eue8bQt64wHm7Sd2I4</t>
  </si>
  <si>
    <t>AQ-GFS 04.02.05</t>
  </si>
  <si>
    <t>6artiq6umsab9a5DNLfUrl</t>
  </si>
  <si>
    <t>Se conservan registros de todas las actividades de formación.</t>
  </si>
  <si>
    <t>lwUkE87o3fDoeR1gcJz0b</t>
  </si>
  <si>
    <t>Se debe conservar un registro de las actividades de formación. Dicho registro debe incluir el asunto cubierto, el instructor, la fecha y una lista de los asistentes (incluida la evidencia de asistencia).
Sin opción de “N/A”.</t>
  </si>
  <si>
    <t>1GpEtF6l6hHkh525KgHWe6</t>
  </si>
  <si>
    <t xml:space="preserve">AQ-GFS 04.02.06 </t>
  </si>
  <si>
    <t>4o7VWe64tWwSyhMtz288rz</t>
  </si>
  <si>
    <t>En los casos en que haya identificados trabajadores con tareas especiales y se deba demostrar la competencia que poseen para realizar sus tareas, hay registros disponibles.</t>
  </si>
  <si>
    <t>WoJj0SdAyLS1AgsXP0lis</t>
  </si>
  <si>
    <t>Los trabajadores que manipulan y/o administran medicamentos veterinarios, productos químicos, desinfectantes, biocidas y/u otras sustancias peligrosas, así como todos los trabajadores que operan con equipos peligrosos o complejos, según se define en la evaluación de riesgos de AQ 04.01.01, deben tener evidencia de sus competencias o constancia de otras cualificaciones similares. Los registros deben identificar a los trabajadores que realizan tales tareas y poder demostrar sus competencias (p. ej., certificado de formación y/o registros de formación con evidencia de asistencia). Esto debe incluir el cumplimiento de la legislación aplicable.
Referencia cruzada con AQ 04.02.01. En el caso de los trabajadores que administran medicamentos, debe haber evidencia de que cuentan con experiencia adecuada.
Sin opción de “N/A”.</t>
  </si>
  <si>
    <t>5VnlmGPUGOH1VRB6PbGMP5</t>
  </si>
  <si>
    <t>AQ-GFS 04.03.02</t>
  </si>
  <si>
    <t>51p8b0j1BbnkHS7Djrxtro</t>
  </si>
  <si>
    <t>Las señales de advertencia indican todos los posibles peligros, las salidas de emergencia y las vías de evacuación.</t>
  </si>
  <si>
    <t>jH0r1E9Hsd6bEU8g1lQT4</t>
  </si>
  <si>
    <t>Debe haber señales permanentes y legibles que indiquen los posibles peligros, las salidas de emergencia y las vías de evacuación. Esto debe incluir indicar, cuando corresponda: tratamientos en curso, fosos de desechos, depósitos de combustibles, talleres, señales de advertencia en todos los edificios o estructuras permanentes en las que se indiquen las salidas de emergencia, las vías de evacuación, los equipos de seguridad (p.ej., extintores, instalaciones de lavado, etc.), así como alarmas de seguridad (p. ej., incendio, CO
, evacuación, tornado, etc.) y puertas de acceso a las instalaciones de almacenamiento de productos químicos. Las salidas de emergencia y las vías de evacuación se deben mantener abiertas, accesibles y libres de obstáculos para permitir una evacuación segura en caso de emergencia. Debe haber señales de advertencia en el o los idiomas predominantes de los trabajadores y/o en pictogramas.
Sin opción de “N/A”.</t>
  </si>
  <si>
    <t>7mYXogZyldja1l4zH5Wvh4</t>
  </si>
  <si>
    <t>1BERMOjvilcmyIqZaRpu4o</t>
  </si>
  <si>
    <t xml:space="preserve">AQ-GFS 04.03.05 </t>
  </si>
  <si>
    <t>6ycGeAfKp88jZEz3mZijm2</t>
  </si>
  <si>
    <t>Siempre hay al menos una persona con formación en primeros auxilios presente en la finca cuando se estén realizando actividades en la finca.</t>
  </si>
  <si>
    <t>53ImN7H5gZVfPwuRYfg30C</t>
  </si>
  <si>
    <t>Siempre debe haber al menos una persona con formación en primeros auxilios (con certificado de formación válido) presente en la finca cuando se estén realizando actividades en la finca.</t>
  </si>
  <si>
    <t>DAjDDiQS62o0nikMfH4On</t>
  </si>
  <si>
    <t>AQ-GFS 04.03.04</t>
  </si>
  <si>
    <t>6htXYEkCczgewsvtZRA7Fm</t>
  </si>
  <si>
    <t>Los botiquines de primeros auxilios están disponibles en todos los sitios permanentes de trabajo y en los campos cerca del lugar de trabajo.</t>
  </si>
  <si>
    <t>385Kz7uay1aIcwGZNq8jQV</t>
  </si>
  <si>
    <t xml:space="preserve">Debe haber disponibles botiquines de primeros auxilios completos y mantenidos (es decir, completos y mantenidos de acuerdo con las recomendaciones locales y según las actividades realizadas). Dichos botiquines deben estar accesibles en todos los sitios permanentes de trabajo y presentes en determinados medios de transporte (embarcaciones, vehículos de motor, etc.), cuando lo requiera la evaluación de riesgos en AQ 04.01.01.
</t>
  </si>
  <si>
    <t>4m39I7PCk7W2gXMwdwi35M</t>
  </si>
  <si>
    <t>AQ-GFS 04.04.01</t>
  </si>
  <si>
    <t>1hCiBxbv7TS8mDBwXInkZi</t>
  </si>
  <si>
    <t>Los trabajadores, los visitantes y los subcontratistas llevan equipos de protección individual (EPI) adecuados.</t>
  </si>
  <si>
    <t>7LuRFMZeaX59u9wa1IWugm</t>
  </si>
  <si>
    <t>En la finca se dispone de juegos completos de EPI que permiten cumplir con las instrucciones de la etiqueta y/o los requisitos legales y/o los requisitos establecidos por la autoridad competente. Estos equipos se deben utilizar y mantener en buen estado.
Para cumplir con las instrucciones de la etiqueta y/o los requisitos de la evaluación de riesgos para las operaciones en la finca, puede ser necesario utilizar alguno de los siguientes elementos: botas de goma u otro tipo de calzado apropiado; ropa impermeable; monos de protección; guantes de goma; mascarillas; dispositivos apropiados de protección respiratoria (incluidos filtros de sustitución), ocular y auditiva; chalecos salvavidas, etc.
Debe haber evidencia de que los trabajadores utilizan los EPI provistos.
Sin opción de “N/A”.</t>
  </si>
  <si>
    <t>2xZv8kfhwxQCc6vB5s2uQQ</t>
  </si>
  <si>
    <t xml:space="preserve">AQ-GFS 04.03.01 </t>
  </si>
  <si>
    <t>JSULzDRw35fo2HnkfN2m3</t>
  </si>
  <si>
    <t>Los procedimientos de emergencia y accidentes se exhiben y se comunican.</t>
  </si>
  <si>
    <t>3Jy3xzUyGICGb0mD53v0SW</t>
  </si>
  <si>
    <t>Las instrucciones basadas en los procedimientos de emergencia y accidentes deben estar claramente exhibidas en lugares accesibles y visibles para que sean vistas por los trabajadores, los visitantes y los subcontratistas. Se designa a una persona como responsable de dichos procedimientos. Estas instrucciones deben estar disponibles en el o los idiomas relevantes de los trabajadores y/o en forma de pictogramas. Los procedimientos deben ser apropiados tanto para el tamaño y tipo de producción como para el nivel de riesgo, y deben tener en cuenta todos los requisitos legales nacionales aplicables. Los equipos de evacuación de emergencia y de supervivencia (cuando se requieran) deben estar accesibles y disponibles en la cantidad y calidad suficientes.</t>
  </si>
  <si>
    <t>5HYCY6w4TIal14Zk7ql9Ky</t>
  </si>
  <si>
    <t>AQ-GFS 04.03.03</t>
  </si>
  <si>
    <t>6DXTjvpu6L0M4N3rZYH7rp</t>
  </si>
  <si>
    <t>Las recomendaciones de seguridad sobre las sustancias peligrosas para la salud y seguridad de los trabajadores están disponibles y rápidamente accesibles.</t>
  </si>
  <si>
    <t>38gCEdvRxPsFx57unvQOYd</t>
  </si>
  <si>
    <t>La información de emergencia (p. ej., página web, número de teléfono, hoja de datos de seguridad, etc.) de cada sustancia peligrosa debe estar disponible y accesible en los lugares apropiados.
Referencia cruzada con AQ 19.01.02.</t>
  </si>
  <si>
    <t>4wPe6FpGkJ0sZya1K2enUc</t>
  </si>
  <si>
    <t xml:space="preserve">AQ-GFS 04.02.01 </t>
  </si>
  <si>
    <t>2MCB1NBuWew4Cu61yjwGIO</t>
  </si>
  <si>
    <t>Los trabajadores han recibido formación en salud y seguridad de acuerdo con la evaluación de riesgos.</t>
  </si>
  <si>
    <t>66BXZVyqcfgrol9TDfhS6h</t>
  </si>
  <si>
    <t>Los trabajadores, incluidos los subcontratistas, deben demostrar las competencias para sus responsabilidades y tareas. Esto se puede constatar mediante observación visual (si es posible, el día de la auditoría realizada por el organismo de certificación \[OC]). Debe haber evidencia de las instrucciones dadas en el idioma adecuado y en los registros de formación. Una persona adecuadamente cualificada puede impartir el curso en salud y seguridad si se dispone de registros y/o material de cursos (es decir, el instructor no tiene por qué ser una persona externa). El curso debe incluir, cuando sea relevante, como mínimo:
\- La manipulación de productos químicos
\- Los procedimientos de utilización de máquinas y de emergencia en caso de avería
\- El manejo de las embarcaciones
\- Los primeros auxilios, incluida la reanimación cardiopulmonar (RCP)
\- Los procedimientos de emergencia
\- La higiene personal
\- La seguridad en el agua y durante actividades de buceo
\- Los espacios confinados (áreas cerradas que requieren el ingreso por parte del trabajador y donde la ventilación natural se encuentra limitada y/o los puntos de acceso o salida están restringidos)
\- La gestión de la mortalidad (consulte AQ 04.01.01)
\- La comunicación a los trabajadores de que, cuando haya una justificación razonable, deben retirarse del trabajo no seguro sin temor a represalias
\- La formación sobre emergencias y procedimientos de seguridad contra incendios
\- Cualquier otro riesgo identificado en la evaluación de riesgos
Debe haber evidencia de que se han cubierto todos los puntos anteriores.
Referencia cruzada con AQ 04.01.01 y AQ 04.02.06.
La formación en salud y seguridad debe facilitarse de manera oportuna y repetirse regularmente.
La formación también se debe repetir para los trabajadores nuevos o reasignados, y siempre que en la maquinaria, en los productos o en los procedimientos se produzcan cambios que puedan dar lugar a nuevos riesgos.
Sin opción de “N/A”.</t>
  </si>
  <si>
    <t>6XJwASrtuinUb7a08QcX6q</t>
  </si>
  <si>
    <t xml:space="preserve">AQ-GFS 04.01.02 </t>
  </si>
  <si>
    <t>27vur6cdy1u2hxPpsrVkb1</t>
  </si>
  <si>
    <t>En la finca hay establecidos procedimientos de salud y seguridad.</t>
  </si>
  <si>
    <t>7KpTJ07QxKrcbGV4NwiW0W</t>
  </si>
  <si>
    <t>Los procedimientos de salud y seguridad deben abordar las cuestiones identificadas en la evaluación de riesgos de salud y seguridad de los trabajadores en AQ 04.01.01, y deben ser apropiados para las operaciones de producción. También deben incluir procedimientos de accidentes o emergencias (también para el alojamiento o las áreas de descanso de los trabajadores), planes de contingencia para cualquier riesgo identificado en la situación de trabajo, etc. Los procedimientos deben revisarse anualmente y actualizarse cuando se produzcan cambios en la evaluación de riesgos.
La infraestructura, las instalaciones y los equipos de la finca deben estar construidos y recibir mantenimiento para minimizar los riesgos para la salud y seguridad de los trabajadores.
Los procedimientos deben cumplir la normativa local de salud y seguridad, y garantizar que solo los trabajadores con una formación mínima utilicen los equipos y entren en espacios confinados o áreas cerradas donde la ventilación natural se encuentra limitada y/o donde los puntos de acceso y salida están restringidos.
La finca debe contar con un procedimiento que explique cómo los trabajadores pueden retirarse de un trabajo que no es seguro sin temor a represalias, siempre que haya una justificación razonable para hacerlo.
Cada vez que se produzca un accidente, se debe identificar la causa de fondo e incluirse en la evaluación de riesgos, y la dirección debe definir procedimientos para evitar que vuelvan a producirse incidentes similares.</t>
  </si>
  <si>
    <t>7x7n96IX0vfpfhVRDo921a</t>
  </si>
  <si>
    <t xml:space="preserve">AQ-GFS 04.01.01 </t>
  </si>
  <si>
    <t>15OCmlUeCg0DEG1iJX3h5T</t>
  </si>
  <si>
    <t>Hay una evaluación de riesgos documentada para la salud y seguridad de los trabajadores.</t>
  </si>
  <si>
    <t>7t4SAjeejNdEmovTQiBHX6</t>
  </si>
  <si>
    <t>La evaluación de riesgos documentada debe ser adecuada para las condiciones de la finca e incluir todo el proceso de producción en el ámbito de la certificación. La evaluación de riesgos se debe revisar y actualizar anualmente y siempre que se produzca algún cambio que pueda afectar a la salud y seguridad de los trabajadores. Estos son algunos ejemplos (aunque hay más): riesgo de zoonosis (transmisión de enfermedades de los animales a las personas), operaciones de buceo, nueva maquinaria, nuevas construcciones, exposición a sustancias químicas (incluidos medicamentos y vacunas), modificaciones en las prácticas de producción, movimiento de piezas de la máquina, toma de fuerza, electricidad, maquinaria de la finca y tráfico de vehículos, incendios en los edificios de la finca (incluida la identificación de cualquier sitio peligroso, p. ej., en relación con fuegos, cualquier tipo de alojamiento o área de descanso de trabajadores), ruido excesivo, polvo, vibraciones, condiciones meteorológicas extremas, escaleras, almacenamiento de combustible, depósitos de estiércol, etc.
Sin opción de “N/A”.</t>
  </si>
  <si>
    <t>4vuC0EtgS8JV1J76tWmCuv</t>
  </si>
  <si>
    <t>AQ-GFS 19.01.01</t>
  </si>
  <si>
    <t>3wgBjsA3eUt4vWVxxW76YL</t>
  </si>
  <si>
    <t>Hay un inventario documentado y fácilmente accesible de todos los productos químicos en el almacén.</t>
  </si>
  <si>
    <t>wAOeffuZDUAFQDMMhaohL</t>
  </si>
  <si>
    <t>Para todos los productos químicos en el almacén, debe haber un registro documentado y actualizado del inventario en el que se incluyan los registros de movimientos (usos y cantidades).
Sin opción de “N/A”.</t>
  </si>
  <si>
    <t>5FNssZFe8Kc55wAM4SdwZF</t>
  </si>
  <si>
    <t>AQ-GFS 19.01.04</t>
  </si>
  <si>
    <t>W4YzFuNxixYUMVJnVb5Wz</t>
  </si>
  <si>
    <t>Los productos químicos se almacenan de acuerdo con las instrucciones del fabricante y la legislación.</t>
  </si>
  <si>
    <t>1GWtnIyUCuLBdQmkbjb5rA</t>
  </si>
  <si>
    <t>Los productos químicos se deben almacenar en un lugar seguro y bajo llave, de acuerdo con las instrucciones del fabricante, la legislación y, cuando proceda, separados físicamente. Para cumplir con este punto, se debe realizar una evaluación visual del almacén de productos químicos.
Sin opción de “N/A”.</t>
  </si>
  <si>
    <t>3vBlq47B5fs20imJ2gjswl</t>
  </si>
  <si>
    <t>AQ-GFS 19.01.03</t>
  </si>
  <si>
    <t>2ahA8JNC0SRwBIhny9gHfZ</t>
  </si>
  <si>
    <t>Se puede demostrar que todos los compuestos químicos están aprobados para los procesos de producción acuícola.</t>
  </si>
  <si>
    <t>5gKiUEGLih9vSuQy2bk2hk</t>
  </si>
  <si>
    <t>Se debe poder demostrar que todos los compuestos químicos están aprobados para utilizarse en procesos de producción acuícola en los países de producción y de destino. En caso de que no haya legislación sobre las sustancias químicas/activas específicas, debe haber evidencia de que una persona cualificada ha realizado una evaluación de riesgos.</t>
  </si>
  <si>
    <t>5eDLFdBmq8FPoJvxaFOSPO</t>
  </si>
  <si>
    <t>AQ-GFS 20.07.02</t>
  </si>
  <si>
    <t>5IlnirqKKdWrix1oKp3778</t>
  </si>
  <si>
    <t>Las zonas de amortiguamiento vegetal y los corredores ecológicos alrededor de los sistemas de estanques y adyacentes a la finca se mantienen en buen estado y, dentro de lo viable, se mejoran.</t>
  </si>
  <si>
    <t>20vdQBCKEbN3JVdcBpW1QP</t>
  </si>
  <si>
    <t>Las zonas de amortiguamiento vegetal y los corredores ecológicos se deben mantener para que se minimicen los efectos de las operaciones en el sitio sobre el medio ambiente. En caso de no haber zonas de amortiguamiento vegetal y corredores ecológicos, debe considerarse su creación.</t>
  </si>
  <si>
    <t>3u8OgR2CuAjjlryPl4hYsj</t>
  </si>
  <si>
    <t>AQ-GFS 06.04.05</t>
  </si>
  <si>
    <t>6sr6TxaRNfrijSthtQJLVx</t>
  </si>
  <si>
    <t>Se verifica que la calidad del agua de todos los sistemas de almacenamiento sea adecuada para su uso.</t>
  </si>
  <si>
    <t>tyfKL81hCoXUc7lrYhG2O</t>
  </si>
  <si>
    <t>Las instalaciones interiores de producción primaria y otros sistemas de almacenamiento de agua deben mantener un suministro de agua adecuado para los fines previstos. El agua de todos los sistemas de almacenamiento no debe poner en peligro la inocuidad alimentaria, el lavado de manos, los equipos ni el lavado postcosecha.</t>
  </si>
  <si>
    <t>7auzQ1wpN2MTWU4Soc9D5R</t>
  </si>
  <si>
    <t>AQ-GFS 23.01</t>
  </si>
  <si>
    <t>QLRHPrYTa7C7525UqZ0zm</t>
  </si>
  <si>
    <t>El productor o subcontratista controla el riesgo de plagas en los edificios.</t>
  </si>
  <si>
    <t>5oyaDPtuLjaCx7jjyQ67Gc</t>
  </si>
  <si>
    <t>Debe haber registros de los controles realizados en los lugares de riesgo identificados y de las medidas de prevención, y dichos registros deben estar disponibles. Los lugares donde se realizan todas las medidas de control de plagas se deben identificar en un plano/diagrama del sitio. Dicho plan/diagrama debe incluir todas las actividades.
Sin opción de “N/A”.</t>
  </si>
  <si>
    <t>6NkzRvY2LtIEq9u93VYbsg</t>
  </si>
  <si>
    <t>2SfGVagtXFN0gWXAjq9xtJ</t>
  </si>
  <si>
    <t>AQ-GFS 06.04.01</t>
  </si>
  <si>
    <t>2bCCtN7y4LKg2G68slrWU8</t>
  </si>
  <si>
    <t>La extracción y la descarga de agua cumplen con los requisitos establecidos por la autoridad competente y no representan ningún riesgo para las comunidades locales y la biodiversidad natural.</t>
  </si>
  <si>
    <t>6BWvRK2EoSTP6eEZMyUtio</t>
  </si>
  <si>
    <t>Deben estar disponibles los registros de las licencias de descarga y los derechos de extracción para cada sitio, además de los registros de las cantidades extraídas en 12 meses. El productor debe mostrar evidencia de que las actividades de producción no representan ningún riesgo para la biodiversidad sensible a la desecación y no limitan el acceso de comunidad local al agua de uso doméstico.</t>
  </si>
  <si>
    <t>ac8s20D0gDj5yI2V38P5h</t>
  </si>
  <si>
    <t>AQ-GFS 22.03.04</t>
  </si>
  <si>
    <t>7zG1HNgccTb7aKKALv6b5b</t>
  </si>
  <si>
    <t>Los alimentos para especies acuáticas de cultivo no medicados y los alimentos para especies acuáticas de cultivo contaminados se mantienen separados, claramente etiquetados y almacenados a granel o en bolsas con identificación.</t>
  </si>
  <si>
    <t>1kM0EEG72412vctASdkOtu</t>
  </si>
  <si>
    <t>Se deben verificar el sitio y los registros para demostrar que no haya contaminación cruzada entre los alimentos para especies acuáticas de cultivo medicados y los no medicados. Debe haber un etiquetado/identificación claros.</t>
  </si>
  <si>
    <t>3qE6E1jiEXoh3j8ncPx0a9</t>
  </si>
  <si>
    <t>AQ-GFS 20.08.02</t>
  </si>
  <si>
    <t>4n0m5KPD6KenYKFjUhIdoj</t>
  </si>
  <si>
    <t>En el caso de que haya un plan de gestión del área, la finca participa activamente en este plan y puede demostrar que cumple con sus requisitos.</t>
  </si>
  <si>
    <t>4ZHs4FAG5KSDntSBss8nNu</t>
  </si>
  <si>
    <t>Un plan de gestión del área es un acuerdo entre productores, generalmente en el mismo cuerpo de agua, que incluye medidas para prevenir la introducción y propagación de patógenos y enfermedades.
Si existe dicho plan, el productor debe mostrar evidencia documentada de su participación.
Si no existe dicho plan de gestión del área, las fincas de distintas empresas acuícolas que comparten el mismo cuerpo de agua deben demostrar sus esfuerzos con acciones específicas para colaborar en aspectos relevantes que afectan a sus operaciones de producción. Algunos ejemplos pueden ser el control de plagas, el movimiento de animales, los depredadores, la evaluación de la macrofauna, etc.</t>
  </si>
  <si>
    <t>All Sections</t>
  </si>
  <si>
    <t>Unique Sections</t>
  </si>
  <si>
    <t>Unique Subsections</t>
  </si>
  <si>
    <t>Section:Subsection</t>
  </si>
  <si>
    <t>Section GUID</t>
  </si>
  <si>
    <t>Subsection GUID</t>
  </si>
  <si>
    <t>Title</t>
  </si>
  <si>
    <t>S Order</t>
  </si>
  <si>
    <t>SS Order</t>
  </si>
  <si>
    <t>Schon da?</t>
  </si>
  <si>
    <t>-</t>
  </si>
  <si>
    <t>5mUWYvmAcBFoyUbNbMwBFm1DSOMfBwEJ7NMTIzs3yO1i</t>
  </si>
  <si>
    <t>Gje6Vs9erIFxkUciUvJH4</t>
  </si>
  <si>
    <t>1wFLkLpapYX6o9clnCsMpf</t>
  </si>
  <si>
    <t>6Rm0QwTMNW6kK0eTQrJkhZ78fF8J8n8uDPsOxFl12Alc</t>
  </si>
  <si>
    <t>6FdWPU4oDWbSzvdyOZoYoB</t>
  </si>
  <si>
    <t>2oNaOXs0DVeMiQZPYCn5r7</t>
  </si>
  <si>
    <t>7rjim934yL9ogfLKGg1C6w7mjSidGuWy0Ls8TvSUsTPI</t>
  </si>
  <si>
    <t>5UQeS9ZpTZ73bWl747qvBc</t>
  </si>
  <si>
    <t>38FoI2x9MvJMWYmW9A94FP</t>
  </si>
  <si>
    <t>1bKgax0qDr1kdS45vRoOYL5TvyR0UgB0EOmnMkFaZftX</t>
  </si>
  <si>
    <t>58YIZdoFmkYixB4J9NtgtD</t>
  </si>
  <si>
    <t>3mzqvFtvshFUd9FG5jPpxS</t>
  </si>
  <si>
    <t>4wZVGrd3Y6MNXGOUDdx8aE5TvyR0UgB0EOmnMkFaZftX</t>
  </si>
  <si>
    <t>1yWMo0Q80qUQDJqsf2LkXE</t>
  </si>
  <si>
    <t>3jlC57moeRajaaQIIaDd205TvyR0UgB0EOmnMkFaZftX</t>
  </si>
  <si>
    <t>4qbSjlziUqnQJwKT4sdkb1</t>
  </si>
  <si>
    <t>57pN9EDRNJdtiagduP3fZW</t>
  </si>
  <si>
    <t>1Lf9FHKch0eiLXJIpNhkap5TvyR0UgB0EOmnMkFaZftX</t>
  </si>
  <si>
    <t>7Im0gZuPu0LHTMAIaQXrVq</t>
  </si>
  <si>
    <t>6DLYBu74pUsP9h2Tk6aE8b</t>
  </si>
  <si>
    <t>2bWjTJm7YGHjn0xzK8lmrx5TvyR0UgB0EOmnMkFaZftX</t>
  </si>
  <si>
    <t>2rxdA3gpl0PXbrvpZ0BtCg</t>
  </si>
  <si>
    <t>seSMMRr8dVZQE1tIIM2oM</t>
  </si>
  <si>
    <t>ACCESS TO LABOR REGULATION INFORMATION</t>
  </si>
  <si>
    <t>Una de las características clave de la producción sostenible es que los conocimientos específicos del sitio y la experiencia práctica se integran continuamente en la planificación del manejo y las prácticas para el futuro. Esta sección tiene el objetivo de asegurar que el terreno, los edificios y otras instalaciones que constituyen la granja se gestionen legalmente de forma adecuada a fin de garantizar la inocuidad alimentaria y la sostenibilidad.</t>
  </si>
  <si>
    <t>6Wkw4wWRDCURPfRLe7FPfh5TvyR0UgB0EOmnMkFaZftX</t>
  </si>
  <si>
    <t>6RbDnySZpbgffC9ju2q32c</t>
  </si>
  <si>
    <t>3hFRwOPd6tyF3XqgDpiUsI5TvyR0UgB0EOmnMkFaZftX</t>
  </si>
  <si>
    <t>1eFqhUYZUruUIaNxgz39cm</t>
  </si>
  <si>
    <t>2kuhirjgnGOVNDcaDpOkYM5TvyR0UgB0EOmnMkFaZftX</t>
  </si>
  <si>
    <t>DJzqg2fWJNX8DV2KctvYg</t>
  </si>
  <si>
    <t>6jdV20fj5kQdZCYqV2HAZj5TvyR0UgB0EOmnMkFaZftX</t>
  </si>
  <si>
    <t>70ruHYc2MpTvg0jD7QMezL</t>
  </si>
  <si>
    <t>1JbTSVCXvD1rsi9FQI4BLX5TvyR0UgB0EOmnMkFaZftX</t>
  </si>
  <si>
    <t>7szhAVwZa7A9bpfSi2pieJ</t>
  </si>
  <si>
    <t>Las personas son clave para prevenir la contaminación del producto. Los trabajadores de la granja, los contratistas y los propios productores abogan por la integridad e inocuidad del producto. La educación y la formación ayudarán a progresar hacia una producción segura. El propósito de esta sección es garantizar las buenas prácticas para disminuir los riesgos para la higiene asociados al producto, que todos los trabajadores comprendan los requisitos y que sean competentes en el desempeño de sus tareas.</t>
  </si>
  <si>
    <t>VDK37xlSNcEUrQRExLE3o5TvyR0UgB0EOmnMkFaZftX</t>
  </si>
  <si>
    <t>1QZN9MgOjsyqVA68ggNrjJ</t>
  </si>
  <si>
    <t xml:space="preserve">Las personas son la clave para el funcionamiento eficiente y seguro de la granja. Los trabajadores, los contratistas y los propios productores abogan por su propia salud y seguridad, y por la protección del medio ambiente. La educación y la formación de estas personas contribuyen al progreso hacia la sostenibilidad y al crecimiento del capital social. El objetivo de esta sección es asegurar unas prácticas seguras en el lugar de trabajo y que todos los trabajadores comprendan y posean las competencias necesarias para realizar sus tareas, que cuenten con equipo adecuado para trabajar de forma segura y que, en caso de accidente, puedan recibir asistencia en el momento adecuado y de la forma oportuna. </t>
  </si>
  <si>
    <t>5jzyQhmb27D4nmyslaqw295TvyR0UgB0EOmnMkFaZftX</t>
  </si>
  <si>
    <t>5MIp8lIIRxiecaRlBx45ZA</t>
  </si>
  <si>
    <t>1EgtVf0gt9faAZ208UKbhp5TvyR0UgB0EOmnMkFaZftX</t>
  </si>
  <si>
    <t>6xn2hlRu4XuFNY4EvmmhGh</t>
  </si>
  <si>
    <t>17ftYiGJQGfvC82XpjU1HE5TvyR0UgB0EOmnMkFaZftX</t>
  </si>
  <si>
    <t>4FpGNTsK7qObG6w0IK8lJ9</t>
  </si>
  <si>
    <t>79NJXc4l9NQEbbeDhi7yAn5TvyR0UgB0EOmnMkFaZftX</t>
  </si>
  <si>
    <t>4CAFQJ1DissSwVgUR6FAo2</t>
  </si>
  <si>
    <t>AqZg0D6YeGl82j7kk861G5TvyR0UgB0EOmnMkFaZftX</t>
  </si>
  <si>
    <t>7rp7x9ZgHaqceXxu6OWWq7</t>
  </si>
  <si>
    <t>2mT42AzGqaTB4SqjuCAb8l5TvyR0UgB0EOmnMkFaZftX</t>
  </si>
  <si>
    <t>6w3UMFW0oHAYouIfAQsxPp</t>
  </si>
  <si>
    <t>La subcontratación es la práctica de asignar o externalizar parte de las obligaciones y tareas bajo un contrato a otra parte, que recibe el nombre de subcontratista.</t>
  </si>
  <si>
    <t>1STSYkQfJC6sJCHTl0LQ4B4xvzsgnTOtRkF4CQ8kI09i</t>
  </si>
  <si>
    <t>5KxdaTmagupnt1FFiWUWr</t>
  </si>
  <si>
    <t>1STSYkQfJC6sJCHTl0LQ4B5Nuj2EiEyMVydcblHaISFD</t>
  </si>
  <si>
    <t>73Lv9AVw6FCUaveBbhr4JK</t>
  </si>
  <si>
    <t>1STSYkQfJC6sJCHTl0LQ4B1E1VhZbj9C7JN1P2MNO7PP</t>
  </si>
  <si>
    <t>6HcHJDddlXRBRfZX9ZokDO</t>
  </si>
  <si>
    <t>1STSYkQfJC6sJCHTl0LQ4B6iax11SKEZhY8rQyeOo4x9</t>
  </si>
  <si>
    <t>1inVLFVuXUfx9WSBlTkRpE</t>
  </si>
  <si>
    <t>3yiKvwYoXBHDoxipYV9gbp5TvyR0UgB0EOmnMkFaZftX</t>
  </si>
  <si>
    <t>6IxE566h7r5Jvb3W7WDuj3</t>
  </si>
  <si>
    <t>Referencia cruzada con AQ 06.03.02.</t>
  </si>
  <si>
    <t>3ov8Ci8FQzD3sYIYu2RpnL3yzXvEhnmn5Jt2gzgNRyxG</t>
  </si>
  <si>
    <t>2ImsoVLGQdeZF6agzMqJ8A</t>
  </si>
  <si>
    <t>Hay un vínculo intrínseco entre la producción agropecuaria y el medio ambiente. La gestión de la vida silvestre y el paisaje es de gran importancia. La abundancia y diversidad de la flora y fauna contribuyen a mejorar las especies y la diversidad estructural del terreno y del paisaje.</t>
  </si>
  <si>
    <t>7tJdxC0MUJe1HSs3MotQlM5TvyR0UgB0EOmnMkFaZftX</t>
  </si>
  <si>
    <t>6PRvE2QfxASI7YKnCc3EqN</t>
  </si>
  <si>
    <t>7zYHRKozLWyZJNsLHlqmWj5TvyR0UgB0EOmnMkFaZftX</t>
  </si>
  <si>
    <t>6FGY5f8scT9uxdRY1Dm0EA</t>
  </si>
  <si>
    <t>1PygzsgwT1kH98NoRIqHJK5TvyR0UgB0EOmnMkFaZftX</t>
  </si>
  <si>
    <t>6GeO2cIfH8F4MS0Wrn7hu8</t>
  </si>
  <si>
    <t>2zKr6OtZT3ieaBkkiQdRnE5TvyR0UgB0EOmnMkFaZftX</t>
  </si>
  <si>
    <t>4MADFxOdPQhN4tDSrYC3kN</t>
  </si>
  <si>
    <t xml:space="preserve">AQ 07.03 Escapes </t>
  </si>
  <si>
    <t>38FoI2x9MvJMWYmW9A94FP1GydlnqB5f3ZYrijAhJ8a1</t>
  </si>
  <si>
    <t>2POBKEfw5bnX0otH120XN9</t>
  </si>
  <si>
    <t>Los equipos de producción se deben seleccionar y mantener para lograr una eficiencia energética óptima. Se debería fomentar el uso de fuentes de energía renovable.</t>
  </si>
  <si>
    <t>3mzqvFtvshFUd9FG5jPpxS2G6uwghHDTAis8RUZY3FJx</t>
  </si>
  <si>
    <t>1EV9fOJFtgZHkgwnGkSJCo</t>
  </si>
  <si>
    <t>La gestión de las reclamaciones conducirá a un mejor sistema de producción en general.</t>
  </si>
  <si>
    <t>3mzqvFtvshFUd9FG5jPpxS3QFwSW2yUZI11qFYS6goaH</t>
  </si>
  <si>
    <t>489bZFWSQmhiPe5OysSmjy</t>
  </si>
  <si>
    <t>3mzqvFtvshFUd9FG5jPpxS34qytRFn55Pj9v8N6jW9Nd</t>
  </si>
  <si>
    <t>2HYuayP7D4BMSo75oiaXrl</t>
  </si>
  <si>
    <t>La inocuidad de los alimentos y las bebidas y sus cadenas de suministro de todo tipo frente a ataques maliciosos (incluidos los ataques de motivación ideológica) que llevan a la contaminación o insuficiencia del suministro.</t>
  </si>
  <si>
    <t>WIsqyzB7hUCqXcRGmylZ63bwHSjPIiZlDqoQlQa0RcI</t>
  </si>
  <si>
    <t>1rtxDY0UV6J6nTD72lp37g</t>
  </si>
  <si>
    <t>Nota sobre GLOBALG.A.P.: Esta sección también se aplica a la homologación. En el caso de listas de verificación/esquemas homologados, el estado correspondiente de la lista de verificación/esquema y el Número GLOBALG.A.P. (GGN) debe ir incluido en todos los documentos de la transacciones.</t>
  </si>
  <si>
    <t>WIsqyzB7hUCqXcRGmylZ65JMEtkoFWwAZfaa1yaPgBK</t>
  </si>
  <si>
    <t>68w0QanW27g7DC5iiMNgnB</t>
  </si>
  <si>
    <t>Nota sobre GLOBALG.A.P.: El productor debe explicar cómo va a garantizar que el logotipo GLOBALG.A.P. y el Número GLOBALG.A.P. (GGN) se utilicen únicamente de acuerdo con las reglas indicadas abajo.</t>
  </si>
  <si>
    <t>WIsqyzB7hUCqXcRGmylZ64AISrwQ9WCshrlYBBrxvLA</t>
  </si>
  <si>
    <t>3eE3Q3pAc6KiMjhWeHYlIc</t>
  </si>
  <si>
    <t>Esta sección se aplica a todos los productores que deben registrarse para propiedad paralela (en la que los productos que proceden de procesos de certificación con y sin certificación son producidos por una entidad legal y/o propiedad de esta). Esto no se aplica a los productores que desean obtener la certificación para el 100 % de los procesos de producción de todos los productos en su ámbito GLOBALG.A.P. y no compran ninguno de esos productos a otros productores (con o sin certificación).</t>
  </si>
  <si>
    <t>WIsqyzB7hUCqXcRGmylZ6SAqaQFjpGvk0dxFTZIzwA</t>
  </si>
  <si>
    <t>yNNnfi8cIVXTWlcpFs9Ve</t>
  </si>
  <si>
    <t>Esta sección se aplica a todos los productores que solicitan o mantienen la certificación GLOBALG.A.P. En el caso de los miembros de un grupo de productores, la información a veces puede quedar cubierta bajo el sistema de gestión de calidad (SGC) del grupo de productores.</t>
  </si>
  <si>
    <t>5J6Wg6hIOJWcbwRBTKjslF5TvyR0UgB0EOmnMkFaZftX</t>
  </si>
  <si>
    <t>73mmIJbLFA6st0OtTEqZWp</t>
  </si>
  <si>
    <t>La declaración de la política de inocuidad alimentaria refleja de forma inequívoca el compromiso del productor de garantizar que la inocuidad alimentaria se implemente y mantenga en todos los procesos de producción.</t>
  </si>
  <si>
    <t>57pN9EDRNJdtiagduP3fZW50xAgBpMLFLITAgXsZZZlg</t>
  </si>
  <si>
    <t>2qY4MoLxFUnCA4vo1wdvyU</t>
  </si>
  <si>
    <t>57pN9EDRNJdtiagduP3fZW2WGH0RWY1OjvoJuoSirwHO</t>
  </si>
  <si>
    <t>5qNS7lYI1ESLWc7l6Zqgt0</t>
  </si>
  <si>
    <t>57pN9EDRNJdtiagduP3fZW2JbpD7n1ziHSr2bVcKMSYA</t>
  </si>
  <si>
    <t>yeoigpicR7Kj80FVFSVQ7</t>
  </si>
  <si>
    <t>Según las especies: huevos fertilizados, smolt, crías, crías desarrolladas, larvas, alevines, larvas de moluscos, nauplios y postlarvas, otros</t>
  </si>
  <si>
    <t>57pN9EDRNJdtiagduP3fZW1dk4ytnQWjHBvg1ln8HjTF</t>
  </si>
  <si>
    <t>4OOlpygsKUozIPIQvZRS7K</t>
  </si>
  <si>
    <t>57pN9EDRNJdtiagduP3fZW49eZzszjuUC0B6uHMRpoza</t>
  </si>
  <si>
    <t>3hK2y2UNLfHoppHPAnHM03</t>
  </si>
  <si>
    <t xml:space="preserve">Si se realiza masaje abdominal en los reproductores, se debe tener en cuenta el bienestar animal.
</t>
  </si>
  <si>
    <t>57pN9EDRNJdtiagduP3fZW5XwbzZtEM8lBOyfvXXxdDp</t>
  </si>
  <si>
    <t>2LnFemyn1mQ3dMrtNShc5B</t>
  </si>
  <si>
    <t>Consulte la introducción, sección “Compuestos químicos”.</t>
  </si>
  <si>
    <t>57pN9EDRNJdtiagduP3fZW4QOHCspm1xB86DGAUYDjRE</t>
  </si>
  <si>
    <t>4AUkUX1Ed6iGItHig18e1A</t>
  </si>
  <si>
    <t>57pN9EDRNJdtiagduP3fZW5ct5fM0HqC0lCNZYddSQSP</t>
  </si>
  <si>
    <t>5qL5D1YSZyjAfehlrFEA4J</t>
  </si>
  <si>
    <t>57pN9EDRNJdtiagduP3fZW3ag7qg4fpn4nxKeaoiBogr</t>
  </si>
  <si>
    <t>2LfV72LvddlAa8kU9pelkw</t>
  </si>
  <si>
    <t>Rm2o1gaBaALvlfFEiYrMu1zH3ajr9ldfV66pKaz5uSC</t>
  </si>
  <si>
    <t>5yJSOcTVR8gZAhpSpE27lE</t>
  </si>
  <si>
    <t>Cualquier problema relacionado con el bienestar de las especies acuáticas de cultivo que se detecte durante la autoevaluación/auditoría interna realizada por el productor se debe abordar de manera apropiada y sin demora.</t>
  </si>
  <si>
    <t>Rm2o1gaBaALvlfFEiYrMu110oWX79i6mbT4bTqOXnsF</t>
  </si>
  <si>
    <t>1TkJSLMhtf1FXiHyFrmEpa</t>
  </si>
  <si>
    <t>Rm2o1gaBaALvlfFEiYrMu4eKy1DGXi4so3zRzyqThnJ</t>
  </si>
  <si>
    <t>5ZmQCZZcuTzxuWKzHPecnl</t>
  </si>
  <si>
    <t>Rm2o1gaBaALvlfFEiYrMu7ctYNkkwyMaJhUZotDNFjC</t>
  </si>
  <si>
    <t>5f1unFnjf9XRdMc3gNiJtp</t>
  </si>
  <si>
    <t>Rm2o1gaBaALvlfFEiYrMu6jeCGSSXYJzTftXx8cbHUd</t>
  </si>
  <si>
    <t>6AAKJ3LgDpE7IG4YAqQOKs</t>
  </si>
  <si>
    <t>Rm2o1gaBaALvlfFEiYrMu6XDlMJZ8YZa4z9YpSWG2pO</t>
  </si>
  <si>
    <t>6mCnaLW9OtV3xpBSYq1P6R</t>
  </si>
  <si>
    <t>57pN9EDRNJdtiagduP3fZW4tsSAXoTqULXFfkPGQuphj</t>
  </si>
  <si>
    <t>6PGQqtXv2MC5ksCBDotJ6h</t>
  </si>
  <si>
    <t>5AYuYvAyD5dx1XUm0wkNUh5TvyR0UgB0EOmnMkFaZftX</t>
  </si>
  <si>
    <t>1dG8d76WeQtZj6ZhH7zFvX</t>
  </si>
  <si>
    <t>5y6C5KZtGFA5bRC3q2nOtJ5TvyR0UgB0EOmnMkFaZftX</t>
  </si>
  <si>
    <t>3o4fB4IpD89LcJNP1PcaqR</t>
  </si>
  <si>
    <t>Además de los requisitos de protección de los alimentos, consulte AQ 10.</t>
  </si>
  <si>
    <t>WIsqyzB7hUCqXcRGmylZ66DLYBu74pUsP9h2Tk6aE8b</t>
  </si>
  <si>
    <t>4YFwKmf2KWSpX12tY4wUWy</t>
  </si>
  <si>
    <t>3ov8Ci8FQzD3sYIYu2RpnL25ufr7Onk7JPdSt2laMS29</t>
  </si>
  <si>
    <t>6vNkpAgb9tyedueQqK0qUL</t>
  </si>
  <si>
    <t>3ov8Ci8FQzD3sYIYu2RpnL55PwbCfLEsH487m0LGfq8G</t>
  </si>
  <si>
    <t>4ooHdrCZe01RstIqSrV18y</t>
  </si>
  <si>
    <t>Aunque se espera que la industria acuícola crezca en el futuro, la dependencia del uso de peces de forraje como alimento para otras especies acuáticas de cultivo no debería hacerlo. El abastecimiento sostenible, el empleo eficiente de los ingredientes marinos y el uso de alternativas distintas a los peces de forraje constituyen pasos fundamentales para reducir y eliminar los efectos perjudiciales en el ecosistema marino. Consulte la norma GLOBALG.A.P. para la Fabricación de Alimentos para Animales.</t>
  </si>
  <si>
    <t>38FoI2x9MvJMWYmW9A94FPBNyveclVEQj4HZroYIsSp</t>
  </si>
  <si>
    <t>5u8bHkfqKowCCM9WUABzET</t>
  </si>
  <si>
    <t>Rm2o1gaBaALvlfFEiYrMu1YjodcLkPXYuUVJv2kTcFk</t>
  </si>
  <si>
    <t>6hB3MkD70WoxXFovO1Myl1</t>
  </si>
  <si>
    <t>WIsqyzB7hUCqXcRGmylZ631MnP6cupxhwzTJCfEX2C0</t>
  </si>
  <si>
    <t>2c0UBVv0ssw8RkT3Qltabw</t>
  </si>
  <si>
    <t>AQ 22.01 General</t>
  </si>
  <si>
    <t>57pN9EDRNJdtiagduP3fZW5E9apgdIabjK9U9O52kP3v</t>
  </si>
  <si>
    <t>39wDev6h9D8oDsJBEecAWl</t>
  </si>
  <si>
    <t>3mzqvFtvshFUd9FG5jPpxS3it1MDZers0ZhAZZAMnlhX</t>
  </si>
  <si>
    <t>Hjdhpd4Y2LuyPWKnGTrmO</t>
  </si>
  <si>
    <t>2oNaOXs0DVeMiQZPYCn5r75TvyR0UgB0EOmnMkFaZftX</t>
  </si>
  <si>
    <t>hO2NOQ26gywBTlsxbcq9O</t>
  </si>
  <si>
    <t>538rGD6MQerNMNSCfcYCp75TvyR0UgB0EOmnMkFaZftX</t>
  </si>
  <si>
    <t>3V71ubGcYzgTqb49BoKEWy</t>
  </si>
  <si>
    <t>1o8mD6EnK5wQwCEJoONfYj5TvyR0UgB0EOmnMkFaZftX</t>
  </si>
  <si>
    <t>58WTVNVDK4Ume50K5PgLp8</t>
  </si>
  <si>
    <t>hQNd2uxITz3h9L5NA0Esq5TvyR0UgB0EOmnMkFaZftX</t>
  </si>
  <si>
    <t>3xlZz6JmRE4HFuwrRO1r2S</t>
  </si>
  <si>
    <t>Es necesario minimizar el estrés de las especies acuáticas de cultivo justo antes del sacrificio para prevenir problemas de bienestar.</t>
  </si>
  <si>
    <t>7M8kd0W9wjpA8V5QSHHaVd5TvyR0UgB0EOmnMkFaZftX</t>
  </si>
  <si>
    <t>3i65Y6w8pawwjTCuz8gb8</t>
  </si>
  <si>
    <t>6fz1ZcgpxCeEz3mRGrevNc5TvyR0UgB0EOmnMkFaZftX</t>
  </si>
  <si>
    <t>5ezBOW4OM7h3xswjobcn8m</t>
  </si>
  <si>
    <t>seSMMRr8dVZQE1tIIM2oM5TvyR0UgB0EOmnMkFaZftX</t>
  </si>
  <si>
    <t>7mTvLK77vxTlPW7BXvRIOf</t>
  </si>
  <si>
    <t>19R27icHjrePmOqhbMVB4F5TvyR0UgB0EOmnMkFaZftX</t>
  </si>
  <si>
    <t>2pHZJgTGPA84Xwpm4WJaxJ</t>
  </si>
  <si>
    <t>bxrVXJ4xWVl7PtHasGENb5TvyR0UgB0EOmnMkFaZftX</t>
  </si>
  <si>
    <t>2tePLGGbiJv3jtJZF5CIfx</t>
  </si>
  <si>
    <t>7w9H6anypUchjmMOZrr9fi5TvyR0UgB0EOmnMkFaZftX</t>
  </si>
  <si>
    <t>5nrqZ7t89mfk2UA6vzgGcN</t>
  </si>
  <si>
    <t>3Ff44zJMwGkTtn6xQrauV05TvyR0UgB0EOmnMkFaZftX</t>
  </si>
  <si>
    <t>5t5wsyqtNc24tecbhYhTvh</t>
  </si>
  <si>
    <t>LIlGAXC7dgnKPjxv0CHy95TvyR0UgB0EOmnMkFaZftX</t>
  </si>
  <si>
    <t>5LfsN14hZxjJrC1qVhlfHB</t>
  </si>
  <si>
    <t>El fraude alimentario puede darse en la producción primaria cuando los proveedores ofrecen productos/materiales de insumos que no se corresponden con las especificaciones. Esto puede ocasionar crisis de salud pública, por lo que los productores deberían tomar medidas para mitigar estos riesgos. El fraude alimentario ocurre cuando se lanzan deliberadamente alimentos al mercado para obtener con la intención de engañar al consumidor para obtener beneficios económicos (p. ej., la venta de alimentos no aptos que pueden ser perjudiciales, una descripción falsa del alimento, etc.). La venta de alimentos que han sido robados y/o producidos de manera ilegal también se puede considerar fraude alimentario.</t>
  </si>
  <si>
    <t>3J24Glrer1437lwsauUMDz5TvyR0UgB0EOmnMkFaZftX</t>
  </si>
  <si>
    <t>hcFw5wMLFaiExYWIuW3HR</t>
  </si>
  <si>
    <t>3REBipJjMBilm8fOUb7AAk5TvyR0UgB0EOmnMkFaZftX</t>
  </si>
  <si>
    <t>6ove6rRf30wOh0RFzdNX5o</t>
  </si>
  <si>
    <t>Esta sección no se aplica si el productor solamente procesa los productos que él mismo cultiva y no está registrado en los sistemas TI GLOBALG.A.P. para propiedad paralela.</t>
  </si>
  <si>
    <t>5QcqRKjyugITtX9F5mWxJx5TvyR0UgB0EOmnMkFaZftX</t>
  </si>
  <si>
    <t>3Ev1KFMhyrnTFo21odXMFb</t>
  </si>
  <si>
    <t xml:space="preserve"> Los productos certificados son trazables. El productor puede usar un método de segregación o de preservación de la identidad para asegurar la trazabilidad.</t>
  </si>
  <si>
    <t>1NXB83vWchkgtYCMUnCsww4vucxRo0LZSSTw9GJs9K5C</t>
  </si>
  <si>
    <t>2r0PKamibVjT154Mt6ZyZr</t>
  </si>
  <si>
    <t>El productor y los productos están identificados correctamente para permitir la trazabilidad y la validación del estado de la certificación.</t>
  </si>
  <si>
    <t>1NXB83vWchkgtYCMUnCsww3xDgKt7CA6fhZm7YTtTFG0</t>
  </si>
  <si>
    <t>5FrsC2nPPjN1tPrqF38xnE</t>
  </si>
  <si>
    <t>Solo se aplica a los productos con los elementos visuales de la etiqueta GGN
Las empresas autorizadas tienen derecho a utilizar y etiquetar sus productos con los elementos visuales de la etiqueta GGN además del Número GLOBALG.A.P. (GGN). Para conocer los requisitos y las directrices sobre el uso de los elementos visuales de la etiqueta GGN, véase el manual de usuario de la etiqueta GGN para el envase del producto. Los elementos visuales de la etiqueta GGN están vinculados con un portal en línea público que permite realizar una verificación directa de los Números GLOBALG.A.P. (GGN) y los Números de Cadena de Custodia (CoC).</t>
  </si>
  <si>
    <t>1NXB83vWchkgtYCMUnCswwppb9y4rPwbUUBCj5QAkxS</t>
  </si>
  <si>
    <t>59FpkfZMxeZJmF6taxFjwS</t>
  </si>
  <si>
    <t>1NXB83vWchkgtYCMUnCsww67jQXmb714JA7JO68yT9WJ</t>
  </si>
  <si>
    <t>4X9BF4KV3KpGvjFEy9t02S</t>
  </si>
  <si>
    <t xml:space="preserve">The standard applies to all stages of the aquatic species for all systems used in aquaculture.
Presently, the term “farmed aquatic species” within the standard refers to all species mentioned in the GLOBALG.A.P. product list published on the GLOBALG.A.P. website. This product list is extended for species based on demand and under consideration of brood stock origin. The term “farmed aquatic species” refers to finfish, crustaceans, molluscs, and macro-algae (seaweed) and depending on the criteria may apply exclusively to some of the groups. </t>
  </si>
  <si>
    <t>1NXB83vWchkgtYCMUnCsww6vMdfJ8gSRxB94Qur9PIUJ</t>
  </si>
  <si>
    <t>2aIuef5OdB7kGvevIlVid9</t>
  </si>
  <si>
    <t>5S3hhH4brQmFX28p961rB1</t>
  </si>
  <si>
    <t>AQUACULTURE:  Finfish, crustaceans, molluscs, seaweed</t>
  </si>
  <si>
    <t>1NXB83vWchkgtYCMUnCsww65YhqSh0effwCLgSU5PKWi</t>
  </si>
  <si>
    <t>qZvs4TjomzUExYXBkpMKW</t>
  </si>
  <si>
    <t>7M8kd0W9wjpA8V5QSHHaVd</t>
  </si>
  <si>
    <t>COMPLAINT PROCESS</t>
  </si>
  <si>
    <t>3teX4BYt2AW8sJqpMJrRZD5TvyR0UgB0EOmnMkFaZftX</t>
  </si>
  <si>
    <t>5T3UvZaLT1LryLjS4jgcrV</t>
  </si>
  <si>
    <t>LIlGAXC7dgnKPjxv0CHy9</t>
  </si>
  <si>
    <t>COMPULSORY SCHOOL AGE AND SCHOOL ACCESS</t>
  </si>
  <si>
    <t>3teX4BYt2AW8sJqpMJrRZD6gNXFot9bj2qIYf6UMlESC</t>
  </si>
  <si>
    <t>67Rg4LUUS8mYWayFKFeccw</t>
  </si>
  <si>
    <t>5QcqRKjyugITtX9F5mWxJx</t>
  </si>
  <si>
    <t>DISCIPLINARY PROCEDURES</t>
  </si>
  <si>
    <t>3teX4BYt2AW8sJqpMJrRZD1BZRMD4dae6RuHe1e220IE</t>
  </si>
  <si>
    <t>6LU9T2x3GUeO9PkWkr9LvE</t>
  </si>
  <si>
    <t>3YIgWsy9P8ND3BJPQGnD0j</t>
  </si>
  <si>
    <t xml:space="preserve">FO 01 GESTIÓN </t>
  </si>
  <si>
    <t>iX5cwfCbucoiOoSsaucW15TvyR0UgB0EOmnMkFaZftX</t>
  </si>
  <si>
    <t>40IDuslcek7Wi4kOcQqOH5</t>
  </si>
  <si>
    <t>6vK5KBcIFJbIyxl3B3ekIp</t>
  </si>
  <si>
    <t>FO 01 MANAGEMENT</t>
  </si>
  <si>
    <t>Una de las características clave de la producción agropecuaria sostenible es que los conocimientos específicos del sitio y la experiencia práctica se integran continuamente para planificar la gestión y las prácticas para el futuro.
El objetivo de esta sección es asegurar la gestión correcta del sitio mediante la planificación y la supervisión de las propias prácticas y productos (p. ej., escuchando a los clientes externos para lograr un mayor aprendizaje y una mejora), y garantizar así que la tierra, los edificios y otras instalaciones que constituyen la estructura de la granja se gestionen adecuadamente con el fin de garantizar la producción segura de flores y ornamentales y la protección del medio ambiente.</t>
  </si>
  <si>
    <t>iX5cwfCbucoiOoSsaucW14cLbnSmkp5Cb5himLWnflc</t>
  </si>
  <si>
    <t>3HiLPY3tc1HNXh1gmlfFbz</t>
  </si>
  <si>
    <t>3Fg5RTdQ7a6O2THEvpVWrG</t>
  </si>
  <si>
    <t>FO 01.01 Historia del sitio</t>
  </si>
  <si>
    <t>iX5cwfCbucoiOoSsaucW16cqHYchodcu4mfags7nEfI</t>
  </si>
  <si>
    <t>vn5z8mrMlS4ioHBCD4AeP</t>
  </si>
  <si>
    <t>1qvPg1ym8f6SRe66rOl40x</t>
  </si>
  <si>
    <t>FO 01.02 Actividades subcontratadas</t>
  </si>
  <si>
    <t>1sjYNSfPgvLzeUoltfbbdl5TvyR0UgB0EOmnMkFaZftX</t>
  </si>
  <si>
    <t>40x6bn3DPLMkitJJ1rHzLG</t>
  </si>
  <si>
    <t>6OqbxahSFlVeKhLRgYFytR</t>
  </si>
  <si>
    <t>FO 01.03 Documentos internos</t>
  </si>
  <si>
    <t>4riK5U0xPiGEWHpHRmn4Nr5TvyR0UgB0EOmnMkFaZftX</t>
  </si>
  <si>
    <t>2o53cxprZfNYjtrRLARqPe</t>
  </si>
  <si>
    <t>2pCca0Upzl3Nn66JUNHXeF</t>
  </si>
  <si>
    <t>FO 01.04 Formación y responsabilidades asignadas</t>
  </si>
  <si>
    <t>4riK5U0xPiGEWHpHRmn4Nr3DacSTY4JYjnci5zdyhJco</t>
  </si>
  <si>
    <t>6D7XlpsfOTAtAS415druSY</t>
  </si>
  <si>
    <t>79pV2c30dTskerAeol8ohZ</t>
  </si>
  <si>
    <t>FO 01.05 Requisitos de los clientes</t>
  </si>
  <si>
    <t>4riK5U0xPiGEWHpHRmn4Nr5H57GE3E0oeJiTQUwzLR4e</t>
  </si>
  <si>
    <t>78vweBqIAPgNjyuDvL5tQW</t>
  </si>
  <si>
    <t>11FBMuieNmnZtyeFBlepcF</t>
  </si>
  <si>
    <t>FO 01.06 Reclamaciones</t>
  </si>
  <si>
    <t>4riK5U0xPiGEWHpHRmn4NrTNECOkMrplT0VST5e7LlI</t>
  </si>
  <si>
    <t>6axYXAy7Yu1eJic25oc7jd</t>
  </si>
  <si>
    <t>CSohyDpAegE66esWvDgT5</t>
  </si>
  <si>
    <t>FO 01.07 Productos no conformes</t>
  </si>
  <si>
    <t>5ZsnePvk5YgFXWZV6SeLdd5TvyR0UgB0EOmnMkFaZftX</t>
  </si>
  <si>
    <t>5Q3aemgYbztipmapDUzbAq</t>
  </si>
  <si>
    <t>743VeTmtrKzh2yBlulWP21</t>
  </si>
  <si>
    <t>FO 01.08 Recuperación y retirada</t>
  </si>
  <si>
    <t>7ue3ZV8NziRZnY4dzUsISX5TvyR0UgB0EOmnMkFaZftX</t>
  </si>
  <si>
    <t>5mIblZRyfNdC1gOQNXaVhW</t>
  </si>
  <si>
    <t>3labXsBTDnp2nMlbS2V5AI</t>
  </si>
  <si>
    <t>FO 02 TRAZABILIDAD</t>
  </si>
  <si>
    <t>La trazabilidad permite distinguir entre productos que proceden de procesos de producción con certificación y sin certificación, lo que aporta credibilidad al certificado. También permite a los productores conciliar las prácticas con los productos y mejorar sus procesos de producción y calidad. Permite la retirada de flores y ornamentales del mercado cuando es necesario, y que los clientes puedan recibir información específica y exacta sobre los productos implicados.</t>
  </si>
  <si>
    <t>35yeNtmczlcF0LL6aw5z155TvyR0UgB0EOmnMkFaZftX</t>
  </si>
  <si>
    <t>2I3a6saOrNcDjLiwnbyc1J</t>
  </si>
  <si>
    <t>2PabgCVl2axbE6gvoMhnNb</t>
  </si>
  <si>
    <t>FO 02.01 Trazabilidad</t>
  </si>
  <si>
    <t xml:space="preserve">Esta sección se aplica a todos los productores que deben registrarse para propiedad paralela (en la que los productos que proceden de procesos de certificación con y sin certificación son producidos por una entidad legal y/o propiedad de esta). Esto no se aplica a los productores que desean obtener la certificación para el 100 % de los procesos de producción de todos los productos en su ámbito GLOBALG.A.P. y no compran ninguno de esos productos a otros productores (con o sin certificación). </t>
  </si>
  <si>
    <t>6ODApAejiQtNrOwOQO5Tai5TvyR0UgB0EOmnMkFaZftX</t>
  </si>
  <si>
    <t>65eMYjfTV3cmvpL1heqaBJ</t>
  </si>
  <si>
    <t>1WLl5crwUtAKu9uhWYEzsL</t>
  </si>
  <si>
    <t>FO 02.02 Propiedad paralela</t>
  </si>
  <si>
    <t>22fWhXIF7ToLyYWekldl825TvyR0UgB0EOmnMkFaZftX</t>
  </si>
  <si>
    <t>7KTNT5W2dnohnL5waZkYY2</t>
  </si>
  <si>
    <t>3bNRfY2TpP6vkYKG0u4wwr</t>
  </si>
  <si>
    <t>FO 02.03 Balance de masas</t>
  </si>
  <si>
    <t>6r5HimlyZ0M2nrD6K2tkEv2rWrYhbbVlHZkKXd3fJaOG</t>
  </si>
  <si>
    <t>Oe1ablyCFkYTPh0hD5hws</t>
  </si>
  <si>
    <t>412fDoNkTQzvavcR1yffoS</t>
  </si>
  <si>
    <t>FO 02.04 Estado GLOBALG.A.P.</t>
  </si>
  <si>
    <t>6r5HimlyZ0M2nrD6K2tkEv4LkoX8uL7IKysZNtMA9ACA</t>
  </si>
  <si>
    <t>6l8T1OwYI1xOmNZdJ6Oe4e</t>
  </si>
  <si>
    <t>3IMlwAGWtNQ8ZjIBrbKwsL</t>
  </si>
  <si>
    <t>FO 02.05 Uso del logotipo</t>
  </si>
  <si>
    <t>6r5HimlyZ0M2nrD6K2tkEv68QqPVS7uQ4h17EehtW3dB</t>
  </si>
  <si>
    <t>D1P1Goj92jYoNU4WguRQW</t>
  </si>
  <si>
    <t>5g1godsQJRqbjZxI603Etm</t>
  </si>
  <si>
    <t>FO 03 MATERIAL DE PROPAGACIÓN VEGETAL</t>
  </si>
  <si>
    <t>La elección del material de propagación desempeña un papel importante en el proceso de producción. Y utilizando las variedades apropiadas, los productores pueden ayudar a reducir la cantidad de aplicaciones de fertilizantes y de productos fitosanitarios. La elección del material de propagación es una condición previa para conseguir un buen cultivo y un producto de calidad.</t>
  </si>
  <si>
    <t>4C2gsJHZv4iinAHFdFqzqK1VqzFhqArY3cojASXB90xU</t>
  </si>
  <si>
    <t>3AUALHBmd06oM88tMS9jZe</t>
  </si>
  <si>
    <t>2ea1rhckQVrSaK28J1Se0f</t>
  </si>
  <si>
    <t>FO 03.01 Material de propagación</t>
  </si>
  <si>
    <t>4C2gsJHZv4iinAHFdFqzqK5YUhVcJlBJEi7I8LspLadi</t>
  </si>
  <si>
    <t>5EvAdfrPlA0NW2KYET1Ogy</t>
  </si>
  <si>
    <t>AsizSx9djd7Hn9BlLrbya</t>
  </si>
  <si>
    <t>FO 03.02 Tratamientos químicos y recubrimiento de semillas</t>
  </si>
  <si>
    <t>4C2gsJHZv4iinAHFdFqzqK6tORAFbgXTHTA03U5KBq2e</t>
  </si>
  <si>
    <t>794ci54zUVeeTyCkKxaIDB</t>
  </si>
  <si>
    <t>1MAAg94AQdklTBAzABM4wS</t>
  </si>
  <si>
    <t>FO 03.03 Organismos genéticamente modificados</t>
  </si>
  <si>
    <t>4C2gsJHZv4iinAHFdFqzqK4hGEPqL5l7s3DOLYKtvmbC</t>
  </si>
  <si>
    <t>1q2hGGDrL7xPbQ1LvXpV26</t>
  </si>
  <si>
    <t>4CTLgpMoXEpcE8tXLndCGp</t>
  </si>
  <si>
    <t xml:space="preserve">FO 03.04 Período de transición </t>
  </si>
  <si>
    <t>Fomente la sanidad vegetal y evite el uso excesivo de fertilizantes aplicando los nutrientes que el cultivo realmente necesita. Evite la contaminación ambiental almacenando los fertilizantes de manera segura, haciendo un uso óptimo de ellos y minimizando la aplicación de metales pesados. Supervise las cantidades de nitrógeno y fósforo aplicadas para ayudar a mantener el exceso de uso lo más bajo posible. Cuando los cultivos se producen en el suelo, asegure la fertilidad a largo plazo, ayude al rendimiento y contribuya a la rentabilidad. Minimizar la desinfección del suelo lleva a un menor uso de productos químicos. Promueva las rizobacterias promotoras del crecimiento vegetal y otros microorganismos que contribuyen a la sanidad vegetal.</t>
  </si>
  <si>
    <t>4C2gsJHZv4iinAHFdFqzqK3wx6HUisx5HDpRwFvCTwWN</t>
  </si>
  <si>
    <t>3T9Lafr1Dn5eaj06Z1a1Bn</t>
  </si>
  <si>
    <t>IKtB5yVMmBF7k4LaDgUZw</t>
  </si>
  <si>
    <t>FO 04 SUELO, NUTRIENTES PARA PLANTAS Y FERTILIZANTES</t>
  </si>
  <si>
    <t>La buena gestión del suelo asegura la fertilidad a largo plazo del suelo, ayuda al rendimiento y contribuye a la rentabilidad. No es aplicable en el caso de cultivos que no crecen directamente en el suelo (p. ej., plantas hidropónicas o de maceta).</t>
  </si>
  <si>
    <t>4C2gsJHZv4iinAHFdFqzqK3uom9p3qca6ax7AaTTK2QT</t>
  </si>
  <si>
    <t>qp2SWgp44Toj1oTs4KmKI</t>
  </si>
  <si>
    <t>6GGR163KNx1sTit3j0ivMP</t>
  </si>
  <si>
    <t>4C2gsJHZv4iinAHFdFqzqK1wFLkLpapYX6o9clnCsMpf</t>
  </si>
  <si>
    <t>79dQtq6ga2pL5svjyI9vwJ</t>
  </si>
  <si>
    <t>6twC7WvSzvTac9PtqXVar6</t>
  </si>
  <si>
    <t>FO 04.02 Desinfección del suelo</t>
  </si>
  <si>
    <t>4C2gsJHZv4iinAHFdFqzqK5aNPbKKRWAA60MBjo0xV4c</t>
  </si>
  <si>
    <t>sRjWGUiOhcqw76XsR8gAI</t>
  </si>
  <si>
    <t>Jfokfy0DypbRD7D7zEF8h</t>
  </si>
  <si>
    <t>FO 04.03 Sustratos</t>
  </si>
  <si>
    <t>4C2gsJHZv4iinAHFdFqzqK2Uopg36JNeaciZYcYszEzl</t>
  </si>
  <si>
    <t>01tN17HCTCOfRqB0HpKw6Y</t>
  </si>
  <si>
    <t>3R84nmeK4iATbuwZ2gsDsb</t>
  </si>
  <si>
    <t>FO 04.04 Necesidades nutricionales</t>
  </si>
  <si>
    <t>6wlTC8ogftkq4iCmKwM5w91QBze7NaIYiHw7VdVlbt4H</t>
  </si>
  <si>
    <t>1KTkWDhfrJeGjNaGLlu9N0</t>
  </si>
  <si>
    <t>7o4R1VJX1KXn6Y2mK3KBnX</t>
  </si>
  <si>
    <t>FO 04.05 Contenido de nutrientes</t>
  </si>
  <si>
    <t>6wlTC8ogftkq4iCmKwM5w962pcFPkt77OZum9a77v4Bc</t>
  </si>
  <si>
    <t>5xEVaZMRr4rPr0X5emTIed</t>
  </si>
  <si>
    <t>4lUZQXD5tjtX2glVe4lraA</t>
  </si>
  <si>
    <t>FO 04.06 Registros de aplicación</t>
  </si>
  <si>
    <t>6wlTC8ogftkq4iCmKwM5w95WJHGPTTWb7MtMDRBmMa6c</t>
  </si>
  <si>
    <t>37fXovEh91vOo3rWoXQeeB</t>
  </si>
  <si>
    <t>3yiRDwLwt1Ow5dQeFJqM2k</t>
  </si>
  <si>
    <t>FO 04.07 Almacenamiento de fertilizantes y bioestimulantes</t>
  </si>
  <si>
    <t>Proporcione a las plantas cantidades óptimas de agua de calidad apropiada.
Minimice la extracción de las fuentes de agua (uso eficiente y, cuando sea posible, recogida de agua de lluvia y/o reciclaje de agua).
Evite descargas, emisiones y/o efluentes que puedan contaminar las fuentes de agua.</t>
  </si>
  <si>
    <t>6wlTC8ogftkq4iCmKwM5w9198tyEsFhpRSGa7ciBtswI</t>
  </si>
  <si>
    <t>2hLNcKAKs5NIk2b92G5cU2</t>
  </si>
  <si>
    <t>1TyGiQcuRVxqRPsWm6pYn7</t>
  </si>
  <si>
    <t>FO 05 GESTIÓN DEL AGUA</t>
  </si>
  <si>
    <t>6wlTC8ogftkq4iCmKwM5w9zq9mC4X4axaBhi2FBiFDN</t>
  </si>
  <si>
    <t>5KtGpFDOZJqtfY2fIRqZm8</t>
  </si>
  <si>
    <t>5GJnBn0XaHPkzo9hXhVvqW</t>
  </si>
  <si>
    <t>6wlTC8ogftkq4iCmKwM5w910c0y7GWMTWtoirCquzgD2</t>
  </si>
  <si>
    <t>SEQt0LTaINvR7ShWuB8sk</t>
  </si>
  <si>
    <t>3yEQbyyk01GoZYBCkYA4FP</t>
  </si>
  <si>
    <t>FO 05.02 Predicción de las necesidades de riego</t>
  </si>
  <si>
    <t>awxbzDqiAc5w5F9Xaavfk5TvyR0UgB0EOmnMkFaZftX</t>
  </si>
  <si>
    <t>6ppjGKAbGM5VIqSujIYrHY</t>
  </si>
  <si>
    <t>3bxp0a7dcsX1zRhf8lSDgg</t>
  </si>
  <si>
    <t>FO 05.03 Mantenimiento de registros</t>
  </si>
  <si>
    <t>7DAWrJ4FEll4vr7SY3agoa5TvyR0UgB0EOmnMkFaZftX</t>
  </si>
  <si>
    <t>23ZO57D7EyypjkkiWSWNQk</t>
  </si>
  <si>
    <t>25itD9t3AKPNN1d0JIB5bx</t>
  </si>
  <si>
    <t>FO 05.04 Calidad del agua</t>
  </si>
  <si>
    <t xml:space="preserve">El manejo integrado de plagas (MIP) implica considerar cuidadosamente todas las técnicas disponibles de control de plagas e integrar posteriormente medidas adecuadas para evitar la proliferación de plagas. Además, el MIP mantiene el uso de productos fitosanitarios y otros tipos de intervenciones en niveles que son económicamente justificables y que reducen o minimizan los riesgos para la salud humana y para el medio ambiente. Véanse las directrices GLOBALG.A.P.
Dado que la forma en que las plagas se desarrollan varía de manera natural según los diferentes cultivos y áreas, cualquier sistema de MIP debe implementarse de acuerdo al contexto físico local (clima, topografía, etc.), biológico (complejo de plagas, complejo de enemigos naturales, etc.) y a las condiciones económicas.
Una plaga, enfermedad o maleza se considera relevante si necesita ser gestionada (costosa de controlar, las medidas de control tienen un gran impacto en el medio ambiente o en la salud humana). </t>
  </si>
  <si>
    <t>Ttg0N6A2FwKCNo4IteaLK5TvyR0UgB0EOmnMkFaZftX</t>
  </si>
  <si>
    <t>4DXJBMYXEpyZXy4TyT4YQR</t>
  </si>
  <si>
    <t>6sAnZuzrLy7KwfabltbVL2</t>
  </si>
  <si>
    <t>FO 06 MANEJO INTEGRADO DE PLAGAS</t>
  </si>
  <si>
    <t>1w2d3I6CuKthFEEDJPAfK25TvyR0UgB0EOmnMkFaZftX</t>
  </si>
  <si>
    <t>4QXLZknWQnGgnf1s2Squ4p</t>
  </si>
  <si>
    <t>2BGuoLOuGR86Am1Hf7hCiG</t>
  </si>
  <si>
    <t>FO 07 PRODUCTOS FITOSANITARIOS</t>
  </si>
  <si>
    <t>2B20jqk2goXcNqV2HX9qhe5TvyR0UgB0EOmnMkFaZftX</t>
  </si>
  <si>
    <t>4IFbSwjHov4J6TAVK47Q5l</t>
  </si>
  <si>
    <t>1WOpilQQJvvs3HIzyLlTD7</t>
  </si>
  <si>
    <t>FO 07.01 Elección de productos fitosanitarios</t>
  </si>
  <si>
    <t>MyNM2sLtxWP06FudRhDir5TvyR0UgB0EOmnMkFaZftX</t>
  </si>
  <si>
    <t>3TZ8Abr9rBhG4b2REuJghw</t>
  </si>
  <si>
    <t>Cnld8x4oHlmExTFHGeLjj</t>
  </si>
  <si>
    <t xml:space="preserve">FO 07.02 Registros de aplicación </t>
  </si>
  <si>
    <t>7EkiTjscQQ9YBuIWe6RZFk5TvyR0UgB0EOmnMkFaZftX</t>
  </si>
  <si>
    <t>6Zw0pPyeSgJ417YfAqafgC</t>
  </si>
  <si>
    <t>r4Wl5viNqALmYQehnJigP</t>
  </si>
  <si>
    <t>FO 07.03 Eliminación de los excedentes de las mezclas aplicadas</t>
  </si>
  <si>
    <t>78lhTFJm2kvuowgAOftnD05TvyR0UgB0EOmnMkFaZftX</t>
  </si>
  <si>
    <t>3HkHCaJAY8U3Pyyr510VNm</t>
  </si>
  <si>
    <t>3W7dGcEqSrkGPLpK2FPpjb</t>
  </si>
  <si>
    <t>FO 07.04 Almacenamiento de productos fitosanitarios y productos de tratamiento postcosecha</t>
  </si>
  <si>
    <t>6NkzRvY2LtIEq9u93VYbsg5TvyR0UgB0EOmnMkFaZftX</t>
  </si>
  <si>
    <t>5uCJ7ub4A2ZDh3r7ebhDDD</t>
  </si>
  <si>
    <t>6OVfMLlOhjDUtTGVH4d1tI</t>
  </si>
  <si>
    <t>FO 07.05 Manipulación de productos fitosanitarios</t>
  </si>
  <si>
    <t>4G6L5rXAv5opyJXaaJSspR2VMR7eFBhsXQA1k8IjqWQx</t>
  </si>
  <si>
    <t>3dbFdi5Qo6RlC4NEidRfe2</t>
  </si>
  <si>
    <t>5VavlH2MeUS17rVAik4joc</t>
  </si>
  <si>
    <t>FO 07.06 Recipientes vacíos de productos fitosanitarios</t>
  </si>
  <si>
    <t>2jUiyLvMOWJh04zKpLzls87mYXogZyldja1l4zH5Wvh4</t>
  </si>
  <si>
    <t>4tcqaKxItd2UudJKkhirlw</t>
  </si>
  <si>
    <t>aJyo4GEfHW26SGyqyk8my</t>
  </si>
  <si>
    <t xml:space="preserve">FO 07.07 Productos fitosanitarios caducados </t>
  </si>
  <si>
    <t>2jUiyLvMOWJh04zKpLzls84JDwCyBH1ImTjbVhIZvTq3</t>
  </si>
  <si>
    <t>f1ADyJdTgZckMF873LBtG</t>
  </si>
  <si>
    <t>3JTeuQtOc1OKqfRNulIqvM</t>
  </si>
  <si>
    <t xml:space="preserve">FO 07.08 Aplicación de otras sustancias </t>
  </si>
  <si>
    <t>4G6L5rXAv5opyJXaaJSspR24wmFn53ZJndoxOd1EgcHe</t>
  </si>
  <si>
    <t>7d1h0m9pz35YRdo6SUeCBJ</t>
  </si>
  <si>
    <t>1zDGYHavQ1Y1HUI9R90OOZ</t>
  </si>
  <si>
    <t>FO 07.09 Equipos</t>
  </si>
  <si>
    <t>2rOCEOZ7FKjNjNArXiLHzT5S5Axhf3c7R5yra1GF3lz</t>
  </si>
  <si>
    <t>6HdXV2n4nPxqhZZHqKk1IB</t>
  </si>
  <si>
    <t>5JIgB3UDpDaQaRmTmuUpoo</t>
  </si>
  <si>
    <t>FO 08 POSTCOSECHA</t>
  </si>
  <si>
    <t>2rOCEOZ7FKjNjNArXiLHzT2nHnjQBzxk2jzqTlOcVbMi</t>
  </si>
  <si>
    <t>1GylsZuzswRyx3gGY1kRVP</t>
  </si>
  <si>
    <t>5l2rJiYbFtvFuXNhk6Xt0S</t>
  </si>
  <si>
    <t>FO 08.01 Calidad del agua postcosecha</t>
  </si>
  <si>
    <t>3htAhHdPv9OtsLHNNhtZxHKwyucNsg6nzI6rjENLt3d</t>
  </si>
  <si>
    <t>4fZ94v0D7Q3k5nMpXDQ1gU</t>
  </si>
  <si>
    <t>64wGe3MdQzgQigsw2nGTdA</t>
  </si>
  <si>
    <t>FO 08.02 Tratamientos postcosecha</t>
  </si>
  <si>
    <t>Evite la contaminación del medio ambiente. Mejore la reducción de los residuos al mínimo posible.
Las acciones para reducir los residuos al mínimo posible deben incluir la revisión de las prácticas actuales, medidas para evitar la generación de residuos, la reducción de los residuos, su reutilización y su reciclaje.</t>
  </si>
  <si>
    <t>6GF3xiweshSSrjhesMZt6f5TvyR0UgB0EOmnMkFaZftX</t>
  </si>
  <si>
    <t>5cdB0Hk0HWWPoe36r10cTG</t>
  </si>
  <si>
    <t>6MLbOSTUhL6svPsQwb6NH6</t>
  </si>
  <si>
    <t>FO 09 GESTIÓN DE RESIDUOS</t>
  </si>
  <si>
    <t>Fomente la biodiversidad y benefíciese de sus servicios ecológicos. Hay un vínculo intrínseco entre la producción agropecuaria y el medio ambiente. La gestión de la vida silvestre y el paisaje es de gran importancia. La abundancia y diversidad de la flora y fauna contribuyen a mejorar las especies y la diversidad estructural del terreno y el paisaje</t>
  </si>
  <si>
    <t>2PY4EEd6KbBqNYrQrNPBD45TvyR0UgB0EOmnMkFaZftX</t>
  </si>
  <si>
    <t>39Hes98vGzeLAvKkKTawVO</t>
  </si>
  <si>
    <t>5ZjwAiDPYbGvURtwoHF4gM</t>
  </si>
  <si>
    <t>Optimice el consumo de energía, y fomente la minimización de las fuentes de energía no renovable y las emisiones de gases de efecto invernadero.
Los equipos de producción se deben seleccionar y mantener para lograr una eficiencia energética óptima.</t>
  </si>
  <si>
    <t>2jUiyLvMOWJh04zKpLzls84owgIkC6nXLa7lsm0MrLOO</t>
  </si>
  <si>
    <t>2nIFvbGDtVjetX4bSd1ieY</t>
  </si>
  <si>
    <t>4d9ucNGdAsunr2tbELZ2oO</t>
  </si>
  <si>
    <t xml:space="preserve">FO 11 EFICIENCIA ENERGÉTICA </t>
  </si>
  <si>
    <t>Las personas son la clave para el funcionamiento eficiente y seguro de la granja. Los trabajadores, los contratistas y los propios productores abogan por su propia salud y seguridad, y por la protección del medio ambiente. La educación y la formación de estas personas contribuyen al progreso hacia la sostenibilidad y al crecimiento del capital social. El objetivo de esta sección es asegurar unas prácticas seguras en el lugar de trabajo y que todos los trabajadores comprendan y posean las competencias necesarias para realizar sus tareas, que cuenten con equipo adecuado para trabajar de forma segura y que, en caso de accidente, puedan recibir asistencia en el momento adecuado y de la forma oportuna.</t>
  </si>
  <si>
    <t>2jUiyLvMOWJh04zKpLzls857CpNqy9lJZPIEGl3cpn84</t>
  </si>
  <si>
    <t>3C1zcoZhmW10RikKo66Omx</t>
  </si>
  <si>
    <t>4a4Qd6ndeeA7u3kN8ZP1We</t>
  </si>
  <si>
    <t>FO 12 SALUD Y SEGURIDAD DE LOS TRABAJADORES</t>
  </si>
  <si>
    <t>2jUiyLvMOWJh04zKpLzls823vkcq3eLNCd3go9Rkaald</t>
  </si>
  <si>
    <t>1iv5WR7BCTAyGuWtCRpan4</t>
  </si>
  <si>
    <t>7e2OTmZvHrA9xmbHveLBmp</t>
  </si>
  <si>
    <t>FO 12.01 Salud y seguridad de los trabajadores</t>
  </si>
  <si>
    <t>3jqGVv62GBsd8KJSjIWQ7X55ckAD4CZWQhWLcwQj76KJ</t>
  </si>
  <si>
    <t>7t9IyYzQxOwCX1utYaZDrZ</t>
  </si>
  <si>
    <t>1j8KzCREQQlaHRiz9wuo0z</t>
  </si>
  <si>
    <t>FO 12.02 Peligros y primeros auxilios</t>
  </si>
  <si>
    <t>3jqGVv62GBsd8KJSjIWQ7X5SgdbGCqfnJhgVdCZaO52C</t>
  </si>
  <si>
    <t>5zXPfhwhAd1IOsIeHeU5CM</t>
  </si>
  <si>
    <t>1ERzCDuPHpofETFZxfdFUx</t>
  </si>
  <si>
    <t>FO 12.03 Equipos de protección individual</t>
  </si>
  <si>
    <t>2rOCEOZ7FKjNjNArXiLHzT2GgfGeHb0isCXFe3cDafB8</t>
  </si>
  <si>
    <t>3XeWo0HK2q2LIAWuiLq81E</t>
  </si>
  <si>
    <t>48aQAsWhk4FCpRyiTfbQDc</t>
  </si>
  <si>
    <t>FO 13 BIENESTAR DE LOS TRABAJADORES</t>
  </si>
  <si>
    <t>2rOCEOZ7FKjNjNArXiLHzT2z9eo0DDlV0YPSYz2O8J7r</t>
  </si>
  <si>
    <t>5DRnU7mjS8VCI7Ap2v73CO</t>
  </si>
  <si>
    <t>76Up1Jlz2ogKdKXUH1J3L</t>
  </si>
  <si>
    <t>FV 01 DOCUMENTOS INTERNOS</t>
  </si>
  <si>
    <t>2rOCEOZ7FKjNjNArXiLHzT3Zzd9zsLAfuVfEUUYQV7Pd</t>
  </si>
  <si>
    <t>GPN1iO2ZupplHeWuJnm7J</t>
  </si>
  <si>
    <t>6l21qjBupUIUO8XLCiUEef</t>
  </si>
  <si>
    <t>FV 02 PLAN DE MEJORA CONTINUA</t>
  </si>
  <si>
    <t>2rOCEOZ7FKjNjNArXiLHzT11ZC60E3YAtAUx5wNuuXwj</t>
  </si>
  <si>
    <t>6boq5twCHOdIrNojlxuFjG</t>
  </si>
  <si>
    <t>2RFsPSHa2XlX0JHYiJO2Wc</t>
  </si>
  <si>
    <t>FV 03 GESTIÓN DE RECURSOS Y FORMACIÓN</t>
  </si>
  <si>
    <t>3WOTX6z9yCADtqy7fUTDJn5TvyR0UgB0EOmnMkFaZftX</t>
  </si>
  <si>
    <t>VoonZx94STGuLmJNzGHQX</t>
  </si>
  <si>
    <t>1kzI7hCCMY4wQOFQmIPOPD</t>
  </si>
  <si>
    <t>FV 04 ACTIVIDADES SUBCONTRATADAS (SUBCONTRATISTAS)</t>
  </si>
  <si>
    <t>5HjMxha5zh3JmCKzoQNaGT5TvyR0UgB0EOmnMkFaZftX</t>
  </si>
  <si>
    <t>4rPb6aRnjT1RlOidzZW8NT</t>
  </si>
  <si>
    <t>6PzSKiJw1bRFye5uX49taK</t>
  </si>
  <si>
    <t>FV 05 ESPECIFICACIONES, PROVEEDORES Y GESTIÓN DE EXISTENCIAS</t>
  </si>
  <si>
    <t>6cVkk3FsKVyXw3Axz1X0EJKWseLrLUhPeorCfNWn5jf</t>
  </si>
  <si>
    <t>1Gmj3oSGRRz2wF43jglNiZ</t>
  </si>
  <si>
    <t>4ZGW9ZWBwWewpL1DYzfgyb</t>
  </si>
  <si>
    <t>FV 06 TRAZABILIDAD</t>
  </si>
  <si>
    <t>6cVkk3FsKVyXw3Axz1X0EJ55afRttVG4dVUXKLoNoQoe</t>
  </si>
  <si>
    <t>3U9ZVLZyebAQYRVksg1MLP</t>
  </si>
  <si>
    <t>4gUkP5eS8EnUG0fKZ0tMiZ</t>
  </si>
  <si>
    <t xml:space="preserve">FV 07 PROPIEDAD PARALELA, TRAZABILIDAD Y SEGREGACIÓN </t>
  </si>
  <si>
    <t>6cVkk3FsKVyXw3Axz1X0EJ6tiYYI8mKlvSXw5jfqgMdE</t>
  </si>
  <si>
    <t>6DK33hs49O0mVODM44PumI</t>
  </si>
  <si>
    <t>7HDQtIsDtzns0bD1ntR0eP</t>
  </si>
  <si>
    <t>FV 08 BALANCE DE MASAS</t>
  </si>
  <si>
    <t>4G6L5rXAv5opyJXaaJSspR5mdYYXLIFyNI492xPC4Wrk</t>
  </si>
  <si>
    <t>MfbZ6xSbvl0LIQHCG3HAH</t>
  </si>
  <si>
    <t>5ZEbtYAwaiK1X4qvVH0ye8</t>
  </si>
  <si>
    <t>FV 09 RECUPERACIÓN Y RETIRADA</t>
  </si>
  <si>
    <t>4pvzWZLf4r0AsvpuWuoYAC6eaxQshM5yuY2WLlQ8amUS</t>
  </si>
  <si>
    <t>2D3gR7aaHx6tnYQQuF1lXz</t>
  </si>
  <si>
    <t>36VGW0OgI5dbYuNy8pN1X4</t>
  </si>
  <si>
    <t>FV 10 RECLAMACIONES</t>
  </si>
  <si>
    <t>4pvzWZLf4r0AsvpuWuoYAC6moTS0uCjB77ymqMRrEaKu</t>
  </si>
  <si>
    <t>476rC4cdc9j8oss1h3sXXS</t>
  </si>
  <si>
    <t>1LqxqbMnYmX3O47nTDkHLF</t>
  </si>
  <si>
    <t>FV 11 PRODUCTOS NO CONFORMES</t>
  </si>
  <si>
    <t>4pvzWZLf4r0AsvpuWuoYAC1V7OJsLngbMIMF5cpB2lgv</t>
  </si>
  <si>
    <t>3dK0wdZnclzgLIOpYhYOUM</t>
  </si>
  <si>
    <t>31r3O7m6YdmvyCuOWIOMh6</t>
  </si>
  <si>
    <t>FV 12 ANÁLISIS DE LABORATORIO</t>
  </si>
  <si>
    <t>4pvzWZLf4r0AsvpuWuoYAC69tkf9xTq4aAYbrRMthWNF</t>
  </si>
  <si>
    <t>304WayBeH0VzrDds0V9TK0</t>
  </si>
  <si>
    <t>64cWD91pr0geaTi2ASvLb</t>
  </si>
  <si>
    <t>FV 13 EQUIPOS Y DISPOSITIVOS</t>
  </si>
  <si>
    <t>4pvzWZLf4r0AsvpuWuoYAC32bnxD3iuIFgJa6SxSTZZE</t>
  </si>
  <si>
    <t>60YTqCQn7FH9usxqAQOiqL</t>
  </si>
  <si>
    <t>7bt3lOtOqh5dlKm5Rqrjx4</t>
  </si>
  <si>
    <t>FV 14 DECLARACIÓN DE LA POLÍTICA DE INOCUIDAD ALIMENTARIA</t>
  </si>
  <si>
    <t>4pvzWZLf4r0AsvpuWuoYAC65SiBmR9xE6MmZIJH2OMh8</t>
  </si>
  <si>
    <t>3voJYmeY4m9jVUrQOPEIep</t>
  </si>
  <si>
    <t>48EClxc2uJIvBOW8IlSEPt</t>
  </si>
  <si>
    <t>FV 15 PROTECCIÓN DE LOS ALIMENTOS</t>
  </si>
  <si>
    <t>4pvzWZLf4r0AsvpuWuoYAC4Zl4dLXiCmXFVqnsslPb0x</t>
  </si>
  <si>
    <t>vjS57MJ5nsSkYmlRxSwbF</t>
  </si>
  <si>
    <t>2o0PHrjwVpc8TxdOBpkPzy</t>
  </si>
  <si>
    <t>FV 16 FRAUDE ALIMENTARIO</t>
  </si>
  <si>
    <t>4pvzWZLf4r0AsvpuWuoYAC12xtoMmsI7QQenkWEVMZAu</t>
  </si>
  <si>
    <t>6Nj4cfV6ylPpCa0EI9BKKW</t>
  </si>
  <si>
    <t>56UycwhshuG3OMlSB7ahAa</t>
  </si>
  <si>
    <t>FV 17 USO DEL LOGOTIPO</t>
  </si>
  <si>
    <t>4pvzWZLf4r0AsvpuWuoYAC3bnauhR2XKWnnmjxnrNJeQ</t>
  </si>
  <si>
    <t>1JbLaD4cXHUBhzd0XaNL3n</t>
  </si>
  <si>
    <t>5OZ3Oy0MVM5jXao9ZvAlrA</t>
  </si>
  <si>
    <t>FV 18 ESTADO GLOBALG.A.P.</t>
  </si>
  <si>
    <t>4Igs0TcvRtcZaLqERpBzyw5TvyR0UgB0EOmnMkFaZftX</t>
  </si>
  <si>
    <t>59QewLUkUiVzPdGlfgu21o</t>
  </si>
  <si>
    <t>1gpvHRL3jcuK0YTVBxeDJK</t>
  </si>
  <si>
    <t>FV 19 HIGIENE</t>
  </si>
  <si>
    <t>6inH5pgUJeX8hyB3EYnjvL3vLjIvLzmFDnyHGwp4sKjy</t>
  </si>
  <si>
    <t>2IpBpucJX7pJDK7yar4Pdz</t>
  </si>
  <si>
    <t>2apQYV4sVGueZxb722p882</t>
  </si>
  <si>
    <t>FV 20 SALUD, SEGURIDAD Y BIENESTAR DE LOS TRABAJADORES</t>
  </si>
  <si>
    <t>6inH5pgUJeX8hyB3EYnjvL2lcjWDd2pC4Mxvjx89tTP3</t>
  </si>
  <si>
    <t>4b75QxZajdtzw35yuJYzax</t>
  </si>
  <si>
    <t>2IPCUnYuMhRLMitDdZuBV6</t>
  </si>
  <si>
    <t>FV 20.01 Evaluación de riesgos y formación</t>
  </si>
  <si>
    <t>6inH5pgUJeX8hyB3EYnjvL4WvVgaj0DmqytcECbsfj85</t>
  </si>
  <si>
    <t>LBOB0pVTmEHC3zp2yT9uB</t>
  </si>
  <si>
    <t>6rCsdcQbJnfwmnsw2F9C4z</t>
  </si>
  <si>
    <t>FV 20.02 Peligros y primeros auxilios</t>
  </si>
  <si>
    <t>1YbYgCwF5emApZVepFq1X175ZhDFwSi67hTEERmDGpdT</t>
  </si>
  <si>
    <t>2fxuNtMikwq4pGJPm9UHmp</t>
  </si>
  <si>
    <t>22v7nnkQpO82gWNsHA3e6i</t>
  </si>
  <si>
    <t>FV 20.03 Equipos de protección individual</t>
  </si>
  <si>
    <t>1YbYgCwF5emApZVepFq1X12fdp0291AK18VPCACdP0xw</t>
  </si>
  <si>
    <t>2jMIlVn1YjTp2J7QpgwC0e</t>
  </si>
  <si>
    <t>5az4vdaXEuQgs5B9UaOjzb</t>
  </si>
  <si>
    <t>FV 20.04 Bienestar de los trabajadores</t>
  </si>
  <si>
    <t>61TDaidZRAGqCBPGs8ha8G5TX5THcQM5Np1uQ5ItrWLM</t>
  </si>
  <si>
    <t>iRZqmNFK3RvDpleWESvWD</t>
  </si>
  <si>
    <t>6vDiuqvJNOSRl5wyT01Pym</t>
  </si>
  <si>
    <t>FV 22 BIODIVERSIDAD Y HÁBITATS</t>
  </si>
  <si>
    <t>61TDaidZRAGqCBPGs8ha8G1aV0zFwSp9AmvxxfeGq2eA</t>
  </si>
  <si>
    <t>ULRbRAkZftwkpBniFH1e3</t>
  </si>
  <si>
    <t>7zXnm2lgE6Oh3K9yFP7Gdf</t>
  </si>
  <si>
    <t>FV 22.01 Gestión de la biodiversidad y los hábitats</t>
  </si>
  <si>
    <t>61TDaidZRAGqCBPGs8ha8G6gb3L0lEZN6wO8WjVRr7lV</t>
  </si>
  <si>
    <t>2Oh375nnYEbnQDw1A6DTeg</t>
  </si>
  <si>
    <t>glN2WuTeRW3b5FgXbh8Ta</t>
  </si>
  <si>
    <t>FV 22.02 Mejoramiento ecológico de las áreas improductivas</t>
  </si>
  <si>
    <t>12V2s4FpWw8zBFdb1VY42AxbaIyuRHw74GoMT8PbnKx</t>
  </si>
  <si>
    <t>3oVFuQiVBK4m7nEKjxabKy</t>
  </si>
  <si>
    <t>egxrRxt1wvmpDaKwSbu23</t>
  </si>
  <si>
    <t>FV 22.03 Los ecosistemas y hábitats naturales no se convierten en zonas agrícolas</t>
  </si>
  <si>
    <t>12V2s4FpWw8zBFdb1VY42A1oGNflTpAerQDWPIkzL1jE</t>
  </si>
  <si>
    <t>3R09p8j9SBPrd2ZkAKqqPy</t>
  </si>
  <si>
    <t>2lCsmz9pLx7NagHecV9mpX</t>
  </si>
  <si>
    <t>FV 23 EFICIENCIA ENERGÉTICA</t>
  </si>
  <si>
    <t>fpZn5YAfrwOfpIHt5wBr75TvyR0UgB0EOmnMkFaZftX</t>
  </si>
  <si>
    <t>WVkyFPGsvsPsC7Lz3bNRP</t>
  </si>
  <si>
    <t>2qQW5LAimcgbwLksFTh6tg</t>
  </si>
  <si>
    <t>FV 24 GASES DE EFECTO INVERNADERO Y CAMBIO CLIMÁTICO</t>
  </si>
  <si>
    <t>QZfIR1aSAjL2YcUqo376X5TvyR0UgB0EOmnMkFaZftX</t>
  </si>
  <si>
    <t>fICsjkYrHVr87NAeTjI92</t>
  </si>
  <si>
    <t>4UI39RIn6YI8gQZpGRKexG</t>
  </si>
  <si>
    <t>FV 25 GESTIÓN DE RESIDUOS</t>
  </si>
  <si>
    <t>3htAhHdPv9OtsLHNNhtZxH7BbYPU8D5VjuX50wR037bc</t>
  </si>
  <si>
    <t>3wjtllhf2EZ05k7ry5E364</t>
  </si>
  <si>
    <t>3Xuqd2nxrHRHWBMMAl2PDV</t>
  </si>
  <si>
    <t>FV 26 MATERIAL DE PROPAGACIÓN VEGETAL</t>
  </si>
  <si>
    <t>3htAhHdPv9OtsLHNNhtZxH6udigXdkpe8Lswjod4NBOa</t>
  </si>
  <si>
    <t>2lIJrvbtPcVuY8RZkfCGAZ</t>
  </si>
  <si>
    <t>30jEVEr91nZpdd9cxyULwz</t>
  </si>
  <si>
    <t>FV 27 ORGANISMOS GENÉTICAMENTE MODIFICADOS</t>
  </si>
  <si>
    <t>3jqGVv62GBsd8KJSjIWQ7Xmo9Uog2nl7PhTPO5LbeWt</t>
  </si>
  <si>
    <t>54b9jNn5l6JshlbKMcZkvo</t>
  </si>
  <si>
    <t>19FqK7ekLK0m3iLHchTn8h</t>
  </si>
  <si>
    <t>FV 28 GESTIÓN DEL SUELO Y DE LOS SUSTRATOS</t>
  </si>
  <si>
    <t>3jqGVv62GBsd8KJSjIWQ7X2DBDLKNCCHjgeVp2fH2kz4</t>
  </si>
  <si>
    <t>3CUgz7Cjbz3lVegK48kdwN</t>
  </si>
  <si>
    <t>7mjSidGuWy0Ls8TvSUsTPI</t>
  </si>
  <si>
    <t>FV 28.01 Gestión y conservación del suelo</t>
  </si>
  <si>
    <t>1kzI7hCCMY4wQOFQmIPOPD5TvyR0UgB0EOmnMkFaZftX</t>
  </si>
  <si>
    <t>101TCDdkyoiKx59uYCCXGd</t>
  </si>
  <si>
    <t>2g5JReDfSpzAHl16771ew5</t>
  </si>
  <si>
    <t>FV 28.02 Desinfección del suelo</t>
  </si>
  <si>
    <t>5OZ3Oy0MVM5jXao9ZvAlrA5TvyR0UgB0EOmnMkFaZftX</t>
  </si>
  <si>
    <t>vmjGfCIFJSM7cQD7NFV80</t>
  </si>
  <si>
    <t>14lJpH5qVsP8C976yuQrDU</t>
  </si>
  <si>
    <t>FV 28.03 Sustratos</t>
  </si>
  <si>
    <t>4ZGW9ZWBwWewpL1DYzfgyb5TvyR0UgB0EOmnMkFaZftX</t>
  </si>
  <si>
    <t>4CJaPlJ48CsnwJPpOBaOcW</t>
  </si>
  <si>
    <t>5nPf6FvRIaYhUohxiK6Z4C</t>
  </si>
  <si>
    <t>FV 29 FERTILIZANTES Y BIOESTIMULANTES</t>
  </si>
  <si>
    <t>4gUkP5eS8EnUG0fKZ0tMiZ5TvyR0UgB0EOmnMkFaZftX</t>
  </si>
  <si>
    <t>4amaTwSSW3aZdfZj8YONNc</t>
  </si>
  <si>
    <t>5wu9vqrUGRlCKkbHt3ECf0</t>
  </si>
  <si>
    <t>FV 29.01 Registros de aplicación</t>
  </si>
  <si>
    <t>7HDQtIsDtzns0bD1ntR0eP5TvyR0UgB0EOmnMkFaZftX</t>
  </si>
  <si>
    <t>1iBxbUx6cezVlgCvMmOwI9</t>
  </si>
  <si>
    <t>7tkt1sKqqlLnUrh71qam9K</t>
  </si>
  <si>
    <t>FV 29.02 Almacenamiento</t>
  </si>
  <si>
    <t>5ZEbtYAwaiK1X4qvVH0ye85TvyR0UgB0EOmnMkFaZftX</t>
  </si>
  <si>
    <t>1nW8TTNH1fusUklcAyzJ3O</t>
  </si>
  <si>
    <t>4e9U8QqFWhkb5syMftPkjz</t>
  </si>
  <si>
    <t>FV 29.03 Fertilizantes orgánicos</t>
  </si>
  <si>
    <t>36VGW0OgI5dbYuNy8pN1X45TvyR0UgB0EOmnMkFaZftX</t>
  </si>
  <si>
    <t>4dqTp7fkABPCSIwP6BJ67E</t>
  </si>
  <si>
    <t>1DSOMfBwEJ7NMTIzs3yO1i</t>
  </si>
  <si>
    <t>FV 29.04 Contenido de nutrientes</t>
  </si>
  <si>
    <t>1LqxqbMnYmX3O47nTDkHLF5TvyR0UgB0EOmnMkFaZftX</t>
  </si>
  <si>
    <t>6CSFbUgkhrbJU87vlKmRUq</t>
  </si>
  <si>
    <t>696jSQYmLVDJoD3UnofwTY</t>
  </si>
  <si>
    <t>FV 30 GESTIÓN DEL AGUA</t>
  </si>
  <si>
    <t>76Up1Jlz2ogKdKXUH1J3L5TvyR0UgB0EOmnMkFaZftX</t>
  </si>
  <si>
    <t>7KbSmeRQQ9vMW32RA3fvgt</t>
  </si>
  <si>
    <t>4YYEAFlKQL7dZttPmpxB2F</t>
  </si>
  <si>
    <t>FV 30.01 Evaluaciones de riesgos del uso del agua y plan de gestión</t>
  </si>
  <si>
    <t>6l21qjBupUIUO8XLCiUEef5TvyR0UgB0EOmnMkFaZftX</t>
  </si>
  <si>
    <t>5z698mI9SK13uqc3qKoGYH</t>
  </si>
  <si>
    <t>5U9xxekFJ28sU2NwdkP9u8</t>
  </si>
  <si>
    <t>FV 30.02 Fuentes de agua</t>
  </si>
  <si>
    <t>31r3O7m6YdmvyCuOWIOMh65TvyR0UgB0EOmnMkFaZftX</t>
  </si>
  <si>
    <t>2gbDib5iDBqNNbrpbd3LT0</t>
  </si>
  <si>
    <t>uzn8UMxTkF1w7M3FTD0sW</t>
  </si>
  <si>
    <t>FV 30.03 Uso eficiente de agua en la granja</t>
  </si>
  <si>
    <t>7bt3lOtOqh5dlKm5Rqrjx45TvyR0UgB0EOmnMkFaZftX</t>
  </si>
  <si>
    <t>SAeb09u4BIJU5hywl5ZTk</t>
  </si>
  <si>
    <t>7GSUGbBCg0zqqdO3nIYknt</t>
  </si>
  <si>
    <t>FV 30.04 Almacenamiento del agua</t>
  </si>
  <si>
    <t>2RFsPSHa2XlX0JHYiJO2Wc5TvyR0UgB0EOmnMkFaZftX</t>
  </si>
  <si>
    <t>OkwgpiefJyhKOx86JFmLs</t>
  </si>
  <si>
    <t>253gbk0kdnSSFyQX6iFKWy</t>
  </si>
  <si>
    <t>FV 30.05 Calidad del agua</t>
  </si>
  <si>
    <t>6PzSKiJw1bRFye5uX49taK5TvyR0UgB0EOmnMkFaZftX</t>
  </si>
  <si>
    <t>Oa7r1b8qY2CRF4UuPKcN3</t>
  </si>
  <si>
    <t>6aZY7458MgGAXucrp2rDfj</t>
  </si>
  <si>
    <t>FV 30.06 Predicción de riego y mantenimiento de registros</t>
  </si>
  <si>
    <t>48EClxc2uJIvBOW8IlSEPt5TvyR0UgB0EOmnMkFaZftX</t>
  </si>
  <si>
    <t>3L2zyFJ2zu5HQQgkTRwa7p</t>
  </si>
  <si>
    <t>5QTGwGTKitdKuEwjmkCJSy</t>
  </si>
  <si>
    <t>FV 31 MANEJO INTEGRADO DE PLAGAS</t>
  </si>
  <si>
    <t>2o0PHrjwVpc8TxdOBpkPzy5TvyR0UgB0EOmnMkFaZftX</t>
  </si>
  <si>
    <t>5RQ8IqiLnmA7DEtNqhNVls</t>
  </si>
  <si>
    <t>6mrYpZ2GcLZ7AP1RVVry5G</t>
  </si>
  <si>
    <t>FV 32 PRODUCTOS FITOSANITARIOS</t>
  </si>
  <si>
    <t>696jSQYmLVDJoD3UnofwTY253gbk0kdnSSFyQX6iFKWy</t>
  </si>
  <si>
    <t>4V5PDUBdj9Q0i7fbGfInQk</t>
  </si>
  <si>
    <t>aeLabNl3CjngCaQDiZCnP</t>
  </si>
  <si>
    <t>FV 32.01 Gestión de los productos fitosanitarios</t>
  </si>
  <si>
    <t>696jSQYmLVDJoD3UnofwTYuzn8UMxTkF1w7M3FTD0sW</t>
  </si>
  <si>
    <t>21mCH63CMsUTKkluKw6dN9</t>
  </si>
  <si>
    <t>7te0V5sEO4j2gdaCHhqwRe</t>
  </si>
  <si>
    <t>FV 32.02 Registros de aplicación</t>
  </si>
  <si>
    <t>696jSQYmLVDJoD3UnofwTY6aZY7458MgGAXucrp2rDfj</t>
  </si>
  <si>
    <t>tDOe2o0zWYqYm0KNgqj9x</t>
  </si>
  <si>
    <t>6Rr7lWkdEx4UFV3lspdV2c</t>
  </si>
  <si>
    <t>FV 32.03 Plazos de seguridad precosecha de los productos fitosanitarios</t>
  </si>
  <si>
    <t>696jSQYmLVDJoD3UnofwTY5U9xxekFJ28sU2NwdkP9u8</t>
  </si>
  <si>
    <t>3gLKlk7CEmbkXjaBvbTvGh</t>
  </si>
  <si>
    <t>2sC7LUqXHhrGUVy4ZkqKu8</t>
  </si>
  <si>
    <t>FV 32.04 Recipientes vacíos</t>
  </si>
  <si>
    <t>696jSQYmLVDJoD3UnofwTY7GSUGbBCg0zqqdO3nIYknt</t>
  </si>
  <si>
    <t>5k6Z1qS7vCZ6NXbWiaUJu9</t>
  </si>
  <si>
    <t>3ZsSeRvZNIo9inIvGSDPi7</t>
  </si>
  <si>
    <t>FV 32.05 Productos fitosanitarios caducados</t>
  </si>
  <si>
    <t>696jSQYmLVDJoD3UnofwTY4YYEAFlKQL7dZttPmpxB2F</t>
  </si>
  <si>
    <t>3snGfVLt7Wxd5FZGpG4j8y</t>
  </si>
  <si>
    <t>wRT3XcKfUaVoLQYa4XeJC</t>
  </si>
  <si>
    <t>FV 32.06 Eliminación de los excedentes de las mezclas aplicadas</t>
  </si>
  <si>
    <t>1gpvHRL3jcuK0YTVBxeDJK5TvyR0UgB0EOmnMkFaZftX</t>
  </si>
  <si>
    <t>4zSkvUbTdlSMEjoMX9r149</t>
  </si>
  <si>
    <t>78fF8J8n8uDPsOxFl12Alc</t>
  </si>
  <si>
    <t>FV 32.07 Análisis de residuos</t>
  </si>
  <si>
    <t>6SSbkfthK0LYaxbv5b14GBCewd3FqcwBMtVtTDK4h9s</t>
  </si>
  <si>
    <t>3LyKIn2zocb3lDNExH1RfM</t>
  </si>
  <si>
    <t>6ZlIRqNokp14rd0OrJYpUs</t>
  </si>
  <si>
    <t>FV 32.08 Aplicación de otras sustancias</t>
  </si>
  <si>
    <t>6SSbkfthK0LYaxbv5b14GB7h4leQtnNFBbHHWbgN8lXM</t>
  </si>
  <si>
    <t>7eAOPa3QKXk7fUsXuWAZQT</t>
  </si>
  <si>
    <t>7FzFPUI62I8icT9zFiqYBn</t>
  </si>
  <si>
    <t>FV 32.09 Almacenamiento de productos fitosanitarios y productos de tratamiento postcosecha</t>
  </si>
  <si>
    <t>6SSbkfthK0LYaxbv5b14GB5RnRCz8ee4Zl9QUgeRKTHd</t>
  </si>
  <si>
    <t>1o2yFFL4vOygH47fNAZmGV</t>
  </si>
  <si>
    <t>3WBrxkh802qoM6WUHlCwcx</t>
  </si>
  <si>
    <t>FV 32.10 Mezclas y manipulación</t>
  </si>
  <si>
    <t>6SSbkfthK0LYaxbv5b14GB1vk62VlZg3Zq6bcgLfSxGJ</t>
  </si>
  <si>
    <t>31PFCSQaqCuB8q57zJg6RP</t>
  </si>
  <si>
    <t>5OPZTbS8UKCdo5sAfvtHwp</t>
  </si>
  <si>
    <t>FV 32.11 Facturas y documentación de adquisición</t>
  </si>
  <si>
    <t>6SSbkfthK0LYaxbv5b14GB5TLexd3GI3AjZkCglPj3h5</t>
  </si>
  <si>
    <t>5jtdahGRPyTbM5paWcRuKM</t>
  </si>
  <si>
    <t>6SSbkfthK0LYaxbv5b14GB</t>
  </si>
  <si>
    <t>FV 33 MANIPULACIÓN POSTCOSECHA</t>
  </si>
  <si>
    <t>6SSbkfthK0LYaxbv5b14GB1OZTzJWvKeCm4lQLj2de5o</t>
  </si>
  <si>
    <t>1P5WF4AhiUVjKU0eMjYNP3</t>
  </si>
  <si>
    <t>Cewd3FqcwBMtVtTDK4h9s</t>
  </si>
  <si>
    <t>FV 33.01 Áreas de empaquetado (en campo o en instalación) y almacenamiento</t>
  </si>
  <si>
    <t>6SSbkfthK0LYaxbv5b14GB6v0SS1OCIEL11DaUsdV8qY</t>
  </si>
  <si>
    <t>6akCg1bzbz31hRuysr8H2o</t>
  </si>
  <si>
    <t>7h4leQtnNFBbHHWbgN8lXM</t>
  </si>
  <si>
    <t>FV 33.02 Cuerpos extraños</t>
  </si>
  <si>
    <t>3Xuqd2nxrHRHWBMMAl2PDV5TvyR0UgB0EOmnMkFaZftX</t>
  </si>
  <si>
    <t>4Hbavnq82IxeTzp86PTwLH</t>
  </si>
  <si>
    <t>5RnRCz8ee4Zl9QUgeRKTHd</t>
  </si>
  <si>
    <t>FV 33.03 Control de temperatura y humedad</t>
  </si>
  <si>
    <t>5nPf6FvRIaYhUohxiK6Z4C4e9U8QqFWhkb5syMftPkjz</t>
  </si>
  <si>
    <t>3lmOYo1HEXN9WTJSOmoeqn</t>
  </si>
  <si>
    <t>1OZTzJWvKeCm4lQLj2de5o</t>
  </si>
  <si>
    <t>FV 33.04 Control de plagas</t>
  </si>
  <si>
    <t>5nPf6FvRIaYhUohxiK6Z4C5wu9vqrUGRlCKkbHt3ECf0</t>
  </si>
  <si>
    <t>76gj5wqMrhjC9IwB6fPD1O</t>
  </si>
  <si>
    <t>6v0SS1OCIEL11DaUsdV8qY</t>
  </si>
  <si>
    <t>FV 33.05 Etiquetado del producto</t>
  </si>
  <si>
    <t>5nPf6FvRIaYhUohxiK6Z4C7tkt1sKqqlLnUrh71qam9K</t>
  </si>
  <si>
    <t>7bibspXJGGbnFX0bW7wkAp</t>
  </si>
  <si>
    <t>1vk62VlZg3Zq6bcgLfSxGJ</t>
  </si>
  <si>
    <t>FV 33.06 Programa de vigilancia ambiental</t>
  </si>
  <si>
    <t>6mrYpZ2GcLZ7AP1RVVry5G7te0V5sEO4j2gdaCHhqwRe</t>
  </si>
  <si>
    <t>3G6XCS3kXxaiT6An6fyXYY</t>
  </si>
  <si>
    <t>5TLexd3GI3AjZkCglPj3h5</t>
  </si>
  <si>
    <t xml:space="preserve">FV 33.07 Aire y gases comprimidos </t>
  </si>
  <si>
    <t>6mrYpZ2GcLZ7AP1RVVry5GaeLabNl3CjngCaQDiZCnP</t>
  </si>
  <si>
    <t>64tLhqUpveB3E8yVXVsubo</t>
  </si>
  <si>
    <t>3BmiRfV14Y9UArHysfO3zs</t>
  </si>
  <si>
    <t>FV 21 MANEJO DEL SITIO</t>
  </si>
  <si>
    <t>6mrYpZ2GcLZ7AP1RVVry5G6ZlIRqNokp14rd0OrJYpUs</t>
  </si>
  <si>
    <t>1Jsd4Po9zEonkNa6KicOXv</t>
  </si>
  <si>
    <t>538rGD6MQerNMNSCfcYCp7</t>
  </si>
  <si>
    <t>GENERAL</t>
  </si>
  <si>
    <t>6mrYpZ2GcLZ7AP1RVVry5G6Rr7lWkdEx4UFV3lspdV2c</t>
  </si>
  <si>
    <t>1A6ymTFpce17AFVUfpWjBA</t>
  </si>
  <si>
    <t>hQNd2uxITz3h9L5NA0Esq</t>
  </si>
  <si>
    <t>GRASP WORKER REPRESENTATION</t>
  </si>
  <si>
    <t>6mrYpZ2GcLZ7AP1RVVry5G7FzFPUI62I8icT9zFiqYBn</t>
  </si>
  <si>
    <t>7qLHXfgMF1BvtNhEoTrOl1</t>
  </si>
  <si>
    <t>1bKgax0qDr1kdS45vRoOYL</t>
  </si>
  <si>
    <t>HOP 01 INTERNAL DOCUMENTATION</t>
  </si>
  <si>
    <t>6mrYpZ2GcLZ7AP1RVVry5G2sC7LUqXHhrGUVy4ZkqKu8</t>
  </si>
  <si>
    <t>2GyriZTFrdoiLg6YAzlPPH</t>
  </si>
  <si>
    <t>4wZVGrd3Y6MNXGOUDdx8aE</t>
  </si>
  <si>
    <t>HOP 02 CONTINUOUS IMPROVEMENT PLAN</t>
  </si>
  <si>
    <t>6mrYpZ2GcLZ7AP1RVVry5G3ZsSeRvZNIo9inIvGSDPi7</t>
  </si>
  <si>
    <t>6LT3SsPHecSghrKBDqqFdh</t>
  </si>
  <si>
    <t>3jlC57moeRajaaQIIaDd20</t>
  </si>
  <si>
    <t>HOP 03 RESOURCE MANAGEMENT AND TRAINING</t>
  </si>
  <si>
    <t>6mrYpZ2GcLZ7AP1RVVry5GwRT3XcKfUaVoLQYa4XeJC</t>
  </si>
  <si>
    <t>h8R5jJkb29tHZV3B118Di</t>
  </si>
  <si>
    <t>1Lf9FHKch0eiLXJIpNhkap</t>
  </si>
  <si>
    <t>HOP 04 OUTSOURCED ACTIVITIES (SUBCONTRACTORS)</t>
  </si>
  <si>
    <t>6mrYpZ2GcLZ7AP1RVVry5G5OPZTbS8UKCdo5sAfvtHwp</t>
  </si>
  <si>
    <t>3ENhTBiDiLIby2zwwYZ4II</t>
  </si>
  <si>
    <t>2bWjTJm7YGHjn0xzK8lmrx</t>
  </si>
  <si>
    <t>HOP 05 SPECIFICATIONS, SUPPLIERS, AND STOCK MANAGEMENT</t>
  </si>
  <si>
    <t>64cWD91pr0geaTi2ASvLb5TvyR0UgB0EOmnMkFaZftX</t>
  </si>
  <si>
    <t>2I5R4B5uqBuxo2ybSCGbHu</t>
  </si>
  <si>
    <t>6Wkw4wWRDCURPfRLe7FPfh</t>
  </si>
  <si>
    <t>HOP 06 TRACEABILITY</t>
  </si>
  <si>
    <t>6AvKQ3DXzy69suGAzqeAmu5TvyR0UgB0EOmnMkFaZftX</t>
  </si>
  <si>
    <t>1CjsvntGscU8PNU0sD5ccV</t>
  </si>
  <si>
    <t>3hFRwOPd6tyF3XqgDpiUsI</t>
  </si>
  <si>
    <t xml:space="preserve">HOP 07 PARALLEL OWNERSHIP, TRACEABILITY, AND SEGREGATION </t>
  </si>
  <si>
    <t>2apQYV4sVGueZxb722p8822IPCUnYuMhRLMitDdZuBV6</t>
  </si>
  <si>
    <t>3IUiXuwp5nc4lJpNyIt6Gm</t>
  </si>
  <si>
    <t>2kuhirjgnGOVNDcaDpOkYM</t>
  </si>
  <si>
    <t>HOP 08 MASS BALANCE</t>
  </si>
  <si>
    <t>2apQYV4sVGueZxb722p8826rCsdcQbJnfwmnsw2F9C4z</t>
  </si>
  <si>
    <t>21iP5X956IMsI7DJvW88jr</t>
  </si>
  <si>
    <t>6jdV20fj5kQdZCYqV2HAZj</t>
  </si>
  <si>
    <t>HOP 09 RECALL AND WITHDRAWAL</t>
  </si>
  <si>
    <t>2apQYV4sVGueZxb722p88222v7nnkQpO82gWNsHA3e6i</t>
  </si>
  <si>
    <t>7cF7TZI0Gd9xPsfARGQ9l9</t>
  </si>
  <si>
    <t>1JbTSVCXvD1rsi9FQI4BLX</t>
  </si>
  <si>
    <t>HOP 10 COMPLAINTS</t>
  </si>
  <si>
    <t>6mrYpZ2GcLZ7AP1RVVry5G3WBrxkh802qoM6WUHlCwcx</t>
  </si>
  <si>
    <t>466hVwkhlu8tOtAvU7MH3t</t>
  </si>
  <si>
    <t>VDK37xlSNcEUrQRExLE3o</t>
  </si>
  <si>
    <t>HOP 11 NON-CONFORMING PRODUCTS</t>
  </si>
  <si>
    <t>2apQYV4sVGueZxb722p8825az4vdaXEuQgs5B9UaOjzb</t>
  </si>
  <si>
    <t>2uILNFLSUSNvYMiLxTWG1l</t>
  </si>
  <si>
    <t>5jzyQhmb27D4nmyslaqw29</t>
  </si>
  <si>
    <t>HOP 12 LABORATORY TESTING</t>
  </si>
  <si>
    <t>6vDiuqvJNOSRl5wyT01Pym7zXnm2lgE6Oh3K9yFP7Gdf</t>
  </si>
  <si>
    <t>1RPVuNcKGhKGNDUNMmqJad</t>
  </si>
  <si>
    <t>1EgtVf0gt9faAZ208UKbhp</t>
  </si>
  <si>
    <t>HOP 13 EQUIPMENT AND DEVICES</t>
  </si>
  <si>
    <t>6vDiuqvJNOSRl5wyT01PymglN2WuTeRW3b5FgXbh8Ta</t>
  </si>
  <si>
    <t>6uoQDWLk4J8jAguIJy4ZW5</t>
  </si>
  <si>
    <t>17ftYiGJQGfvC82XpjU1HE</t>
  </si>
  <si>
    <t>HOP 14 FOOD SAFETY POLICY DECLARATION</t>
  </si>
  <si>
    <t>6vDiuqvJNOSRl5wyT01PymegxrRxt1wvmpDaKwSbu23</t>
  </si>
  <si>
    <t>5c3dR1YVmA5sXHhsKmupYd</t>
  </si>
  <si>
    <t>79NJXc4l9NQEbbeDhi7yAn</t>
  </si>
  <si>
    <t>HOP 15 FOOD DEFENSE</t>
  </si>
  <si>
    <t>2lCsmz9pLx7NagHecV9mpX5TvyR0UgB0EOmnMkFaZftX</t>
  </si>
  <si>
    <t>2LfyMFMW36CamjuZ0YnMrr</t>
  </si>
  <si>
    <t>AqZg0D6YeGl82j7kk861G</t>
  </si>
  <si>
    <t>HOP 16 FOOD FRAUD</t>
  </si>
  <si>
    <t>2qQW5LAimcgbwLksFTh6tg5TvyR0UgB0EOmnMkFaZftX</t>
  </si>
  <si>
    <t>7iWJXTXYCupkFTEfuzkuQg</t>
  </si>
  <si>
    <t>2mT42AzGqaTB4SqjuCAb8l</t>
  </si>
  <si>
    <t>HOP 17 LOGO USE</t>
  </si>
  <si>
    <t>19FqK7ekLK0m3iLHchTn8h2g5JReDfSpzAHl16771ew5</t>
  </si>
  <si>
    <t>6NNCdhTMTpFbSgoGpb63cp</t>
  </si>
  <si>
    <t>5AYuYvAyD5dx1XUm0wkNUh</t>
  </si>
  <si>
    <t>HOP 18 GLOBALG.A.P. STATUS</t>
  </si>
  <si>
    <t>19FqK7ekLK0m3iLHchTn8h14lJpH5qVsP8C976yuQrDU</t>
  </si>
  <si>
    <t>13bKix0KDGNudEM0QXmk1y</t>
  </si>
  <si>
    <t>5y6C5KZtGFA5bRC3q2nOtJ</t>
  </si>
  <si>
    <t>HOP 19 HYGIENE</t>
  </si>
  <si>
    <t>30jEVEr91nZpdd9cxyULwz5TvyR0UgB0EOmnMkFaZftX</t>
  </si>
  <si>
    <t>1PuOePk9uZL3G34wE5JQsg</t>
  </si>
  <si>
    <t>1STSYkQfJC6sJCHTl0LQ4B</t>
  </si>
  <si>
    <t>HOP 20 WORKERS’ HEALTH, SAFETY, AND WELFARE</t>
  </si>
  <si>
    <t>5QTGwGTKitdKuEwjmkCJSy5TvyR0UgB0EOmnMkFaZftX</t>
  </si>
  <si>
    <t>2hnZEMTaQG5nB4cObQrjJa</t>
  </si>
  <si>
    <t>4xvzsgnTOtRkF4CQ8kI09i</t>
  </si>
  <si>
    <t>HOP 20.01 Risk assessment and training</t>
  </si>
  <si>
    <t>56UycwhshuG3OMlSB7ahAa5TvyR0UgB0EOmnMkFaZftX</t>
  </si>
  <si>
    <t>2MaWcCOjrnzTUZYLyLI2po</t>
  </si>
  <si>
    <t>5Nuj2EiEyMVydcblHaISFD</t>
  </si>
  <si>
    <t>HOP 20.02 Hazards and first aid</t>
  </si>
  <si>
    <t>3BmiRfV14Y9UArHysfO3zs5TvyR0UgB0EOmnMkFaZftX</t>
  </si>
  <si>
    <t>2KVEEE9taT1qBKZw1pM15e</t>
  </si>
  <si>
    <t>1E1VhZbj9C7JN1P2MNO7PP</t>
  </si>
  <si>
    <t>HOP 20.03 Personal protective equipment</t>
  </si>
  <si>
    <t>4UI39RIn6YI8gQZpGRKexG5TvyR0UgB0EOmnMkFaZftX</t>
  </si>
  <si>
    <t>2p77rPdFZt9MG3aWryompi</t>
  </si>
  <si>
    <t>6iax11SKEZhY8rQyeOo4x9</t>
  </si>
  <si>
    <t>HOP 20.04 Workers’ welfare</t>
  </si>
  <si>
    <t>6vK5KBcIFJbIyxl3B3ekIp2pCca0Upzl3Nn66JUNHXeF</t>
  </si>
  <si>
    <t>3G2o2VZD4Vhj1j8NCZvH4W</t>
  </si>
  <si>
    <t>3yiKvwYoXBHDoxipYV9gbp</t>
  </si>
  <si>
    <t>HOP 21 SITE MANAGEMENT</t>
  </si>
  <si>
    <t>3YIgWsy9P8ND3BJPQGnD0j2pCca0Upzl3Nn66JUNHXeF</t>
  </si>
  <si>
    <t>6vy7qzuZGnKVxG0fDPIPXR</t>
  </si>
  <si>
    <t>3ov8Ci8FQzD3sYIYu2RpnL</t>
  </si>
  <si>
    <t>HOP 22 BIODIVERSITY AND HABITATS</t>
  </si>
  <si>
    <t>3YIgWsy9P8ND3BJPQGnD0j1qvPg1ym8f6SRe66rOl40x</t>
  </si>
  <si>
    <t>3sySSWL5oAIx28hSoUBFMA</t>
  </si>
  <si>
    <t>25ufr7Onk7JPdSt2laMS29</t>
  </si>
  <si>
    <t>HOP 22.01 Management of biodiversity and habitats</t>
  </si>
  <si>
    <t>3labXsBTDnp2nMlbS2V5AI412fDoNkTQzvavcR1yffoS</t>
  </si>
  <si>
    <t>3Y6whE7A4GTOmBM0cLfCgo</t>
  </si>
  <si>
    <t>3yzXvEhnmn5Jt2gzgNRyxG</t>
  </si>
  <si>
    <t>HOP 22.02 Ecological upgrading of unproductive sites</t>
  </si>
  <si>
    <t>3labXsBTDnp2nMlbS2V5AI2PabgCVl2axbE6gvoMhnNb</t>
  </si>
  <si>
    <t>6Qbmg6JuoN770dfkE0ogCG</t>
  </si>
  <si>
    <t>55PwbCfLEsH487m0LGfq8G</t>
  </si>
  <si>
    <t>HOP 22.03 Natural ecosystems and habitats are not converted into agricultural areas</t>
  </si>
  <si>
    <t>3labXsBTDnp2nMlbS2V5AI1WLl5crwUtAKu9uhWYEzsL</t>
  </si>
  <si>
    <t>3dOYyVrZuqiaWn8aIvCMMR</t>
  </si>
  <si>
    <t>7tJdxC0MUJe1HSs3MotQlM</t>
  </si>
  <si>
    <t>HOP 23 ENERGY EFFICIENCY</t>
  </si>
  <si>
    <t>3labXsBTDnp2nMlbS2V5AI3bNRfY2TpP6vkYKG0u4wwr</t>
  </si>
  <si>
    <t>2zscEBuE0OwqbPZjKZeBLF</t>
  </si>
  <si>
    <t>7zYHRKozLWyZJNsLHlqmWj</t>
  </si>
  <si>
    <t>HOP 24 GREENHOUSE-GASES AND CLIMATE CHANGE</t>
  </si>
  <si>
    <t>3YIgWsy9P8ND3BJPQGnD0j743VeTmtrKzh2yBlulWP21</t>
  </si>
  <si>
    <t>6g3NqdQl5NHN5tSVsxrY1N</t>
  </si>
  <si>
    <t>1PygzsgwT1kH98NoRIqHJK</t>
  </si>
  <si>
    <t>HOP 26 PLANT PROPAGATION MATERIAL</t>
  </si>
  <si>
    <t>3YIgWsy9P8ND3BJPQGnD0j11FBMuieNmnZtyeFBlepcF</t>
  </si>
  <si>
    <t>5bhPN4DzYGiQBGzqjmqwDA</t>
  </si>
  <si>
    <t>2zKr6OtZT3ieaBkkiQdRnE</t>
  </si>
  <si>
    <t>HOP 27 GENETICALLY MODIFIED ORGANISMS</t>
  </si>
  <si>
    <t>3YIgWsy9P8ND3BJPQGnD0jCSohyDpAegE66esWvDgT5</t>
  </si>
  <si>
    <t>3RXNryEkb5RsCci4ZuSpu4</t>
  </si>
  <si>
    <t>4DY3EifbqbuiHigOcSYX3F</t>
  </si>
  <si>
    <t>HOP 28 SOIL MANAGEMENT</t>
  </si>
  <si>
    <t>3YIgWsy9P8ND3BJPQGnD0j6OqbxahSFlVeKhLRgYFytR</t>
  </si>
  <si>
    <t>56LbVxj8q6LfC4kf1x4GeA</t>
  </si>
  <si>
    <t>1GydlnqB5f3ZYrijAhJ8a1</t>
  </si>
  <si>
    <t>HOP 28.01 Soil management and conservation</t>
  </si>
  <si>
    <t>wyDCB5gmC64vDLZ45LmyF5l2rJiYbFtvFuXNhk6Xt0S</t>
  </si>
  <si>
    <t>5HpjunyxjPFZ8ERnK8tq7N</t>
  </si>
  <si>
    <t>BNyveclVEQj4HZroYIsSp</t>
  </si>
  <si>
    <t>HOP 28.02 Soil fumigation</t>
  </si>
  <si>
    <t>3YIgWsy9P8ND3BJPQGnD0j79pV2c30dTskerAeol8ohZ</t>
  </si>
  <si>
    <t>5XO2ouVK6UjXiuayI3pjaw</t>
  </si>
  <si>
    <t>2G6uwghHDTAis8RUZY3FJx</t>
  </si>
  <si>
    <t>HOP 29.01 Application records</t>
  </si>
  <si>
    <t>1TyGiQcuRVxqRPsWm6pYn75GJnBn0XaHPkzo9hXhVvqW</t>
  </si>
  <si>
    <t>5bVj9VFVZ6tCA1nWKx8e7w</t>
  </si>
  <si>
    <t>3QFwSW2yUZI11qFYS6goaH</t>
  </si>
  <si>
    <t>HOP 29.02 Storage</t>
  </si>
  <si>
    <t>1TyGiQcuRVxqRPsWm6pYn725itD9t3AKPNN1d0JIB5bx</t>
  </si>
  <si>
    <t>2xx2r9xm1ZFKgkOLcMZqVd</t>
  </si>
  <si>
    <t>34qytRFn55Pj9v8N6jW9Nd</t>
  </si>
  <si>
    <t>HOP 29.03 Organic fertilizers</t>
  </si>
  <si>
    <t>1TyGiQcuRVxqRPsWm6pYn73yEQbyyk01GoZYBCkYA4FP</t>
  </si>
  <si>
    <t>3JyHEnouIJTlEpv89BLJNJ</t>
  </si>
  <si>
    <t>3it1MDZers0ZhAZZAMnlhX</t>
  </si>
  <si>
    <t>HOP 29.04 Nutrient content</t>
  </si>
  <si>
    <t>1TyGiQcuRVxqRPsWm6pYn73bxp0a7dcsX1zRhf8lSDgg</t>
  </si>
  <si>
    <t>65q3YF3Fh2kdDGMu1rvFCM</t>
  </si>
  <si>
    <t>WIsqyzB7hUCqXcRGmylZ6</t>
  </si>
  <si>
    <t>HOP 30 WATER MANAGEMENT</t>
  </si>
  <si>
    <t>5JIgB3UDpDaQaRmTmuUpoo2RNwE7jatfe6w5x0Tu6eV4</t>
  </si>
  <si>
    <t>32C8htEWfNkaxTSAw1lMmH</t>
  </si>
  <si>
    <t>31MnP6cupxhwzTJCfEX2C0</t>
  </si>
  <si>
    <t>HOP 30.01 Water use risk assessments and management plan</t>
  </si>
  <si>
    <t>5JIgB3UDpDaQaRmTmuUpoo5l2rJiYbFtvFuXNhk6Xt0S</t>
  </si>
  <si>
    <t>24BgKpKEedoO1JiqqsJ9K0</t>
  </si>
  <si>
    <t>3bwHSjPIiZlDqoQlQa0RcI</t>
  </si>
  <si>
    <t>HOP 30.02 Water sources</t>
  </si>
  <si>
    <t>5g1godsQJRqbjZxI603Etm2ea1rhckQVrSaK28J1Se0f</t>
  </si>
  <si>
    <t>6Y28XxkqaGhdKkUwmmVWZU</t>
  </si>
  <si>
    <t>5JMEtkoFWwAZfaa1yaPgBK</t>
  </si>
  <si>
    <t>HOP 30.03 Efficient water use on farm</t>
  </si>
  <si>
    <t>5g1godsQJRqbjZxI603EtmAsizSx9djd7Hn9BlLrbya</t>
  </si>
  <si>
    <t>52qkXF3M0StAXkDQXFCSgS</t>
  </si>
  <si>
    <t>4AISrwQ9WCshrlYBBrxvLA</t>
  </si>
  <si>
    <t>HOP 30.04 Water storage</t>
  </si>
  <si>
    <t>5g1godsQJRqbjZxI603Etm4CTLgpMoXEpcE8tXLndCGp</t>
  </si>
  <si>
    <t>1hr60kCaVVYZ0GddKH3itk</t>
  </si>
  <si>
    <t>SAqaQFjpGvk0dxFTZIzwA</t>
  </si>
  <si>
    <t>HOP 30.06 Predicting irrigation requirements</t>
  </si>
  <si>
    <t>IKtB5yVMmBF7k4LaDgUZw4Lhlvkx1w9JtxEbAhlutRi</t>
  </si>
  <si>
    <t>57NpCUzFpLeJMc4iXNsju7</t>
  </si>
  <si>
    <t>5J6Wg6hIOJWcbwRBTKjslF</t>
  </si>
  <si>
    <t>HOP 31 INTEGRATED PEST MANAGEMENT</t>
  </si>
  <si>
    <t>IKtB5yVMmBF7k4LaDgUZw4lUZQXD5tjtX2glVe4lraA</t>
  </si>
  <si>
    <t>2Ic89h7XDhn3EnfuxricmS</t>
  </si>
  <si>
    <t>50xAgBpMLFLITAgXsZZZlg</t>
  </si>
  <si>
    <t>HOP 32.01 Plant protection product management</t>
  </si>
  <si>
    <t>2BGuoLOuGR86Am1Hf7hCiG1WOpilQQJvvs3HIzyLlTD7</t>
  </si>
  <si>
    <t>3KLSVauiw2LpCRLz6sh0Gl</t>
  </si>
  <si>
    <t>4tsSAXoTqULXFfkPGQuphj</t>
  </si>
  <si>
    <t>HOP 32.02 Application records</t>
  </si>
  <si>
    <t>2BGuoLOuGR86Am1Hf7hCiGCnld8x4oHlmExTFHGeLjj</t>
  </si>
  <si>
    <t>HZVFRQ0lPsAYqgtzVDmvQ</t>
  </si>
  <si>
    <t>2WGH0RWY1OjvoJuoSirwHO</t>
  </si>
  <si>
    <t>HOP 32.03 Plant protection product preharvest intervals</t>
  </si>
  <si>
    <t>2BGuoLOuGR86Am1Hf7hCiG3JTeuQtOc1OKqfRNulIqvM</t>
  </si>
  <si>
    <t>3FzF1LEqvaqcVg1sPXpO4T</t>
  </si>
  <si>
    <t>2JbpD7n1ziHSr2bVcKMSYA</t>
  </si>
  <si>
    <t>HOP 32.04 Empty containers</t>
  </si>
  <si>
    <t>2BGuoLOuGR86Am1Hf7hCiG5VavlH2MeUS17rVAik4joc</t>
  </si>
  <si>
    <t>7a2Y6DzH7j1VVkaHdI2yOG</t>
  </si>
  <si>
    <t>1dk4ytnQWjHBvg1ln8HjTF</t>
  </si>
  <si>
    <t>HOP 32.05 Obsolete plant protection products</t>
  </si>
  <si>
    <t>2BGuoLOuGR86Am1Hf7hCiGaJyo4GEfHW26SGyqyk8my</t>
  </si>
  <si>
    <t>1hKXJ13N5lXYEXEOcZHmyy</t>
  </si>
  <si>
    <t>49eZzszjuUC0B6uHMRpoza</t>
  </si>
  <si>
    <t>HOP 32.06 Disposal of surplus application mix</t>
  </si>
  <si>
    <t>2BGuoLOuGR86Am1Hf7hCiGr4Wl5viNqALmYQehnJigP</t>
  </si>
  <si>
    <t>32JIKIaeDGwGaAEbTSj6y5</t>
  </si>
  <si>
    <t>5E9apgdIabjK9U9O52kP3v</t>
  </si>
  <si>
    <t>HOP 32.07 Residue analysis</t>
  </si>
  <si>
    <t>5JIgB3UDpDaQaRmTmuUpoo64wGe3MdQzgQigsw2nGTdA</t>
  </si>
  <si>
    <t>3xYy6mL2hiBM97rB69PVPI</t>
  </si>
  <si>
    <t>5XwbzZtEM8lBOyfvXXxdDp</t>
  </si>
  <si>
    <t>HOP 32.08 Application of other substances</t>
  </si>
  <si>
    <t>IKtB5yVMmBF7k4LaDgUZw3yiRDwLwt1Ow5dQeFJqM2k</t>
  </si>
  <si>
    <t>5vY6xYFjJeJDGdSD1bFJDR</t>
  </si>
  <si>
    <t>4QOHCspm1xB86DGAUYDjRE</t>
  </si>
  <si>
    <t>HOP 32.09 Plant protection product and postharvest treatment product storage</t>
  </si>
  <si>
    <t>5EpvIGahtoNQBPGjgtOnbO1zDGYHavQ1Y1HUI9R90OOZ</t>
  </si>
  <si>
    <t>3in4vF0L0QH4cz3j8qyG9c</t>
  </si>
  <si>
    <t>5ct5fM0HqC0lCNZYddSQSP</t>
  </si>
  <si>
    <t>HOP 32.10 Mixing and handling</t>
  </si>
  <si>
    <t>4a4Qd6ndeeA7u3kN8ZP1We4sgOMeAcsKM18hKZSWSDgu</t>
  </si>
  <si>
    <t>5biAiXHSgSk4gPg4kzNSvu</t>
  </si>
  <si>
    <t>3ag7qg4fpn4nxKeaoiBogr</t>
  </si>
  <si>
    <t>HOP 32.11 Invoices and procurement documentation</t>
  </si>
  <si>
    <t>4a4Qd6ndeeA7u3kN8ZP1We7e2OTmZvHrA9xmbHveLBmp</t>
  </si>
  <si>
    <t>4zamBXrzVP3v8KPVS98bid</t>
  </si>
  <si>
    <t>Rm2o1gaBaALvlfFEiYrMu</t>
  </si>
  <si>
    <t>HOP 33 POSTHARVEST HANDLING</t>
  </si>
  <si>
    <t>4a4Qd6ndeeA7u3kN8ZP1We1j8KzCREQQlaHRiz9wuo0z</t>
  </si>
  <si>
    <t>3S4q9BwkV19jVjVj3Fiy75</t>
  </si>
  <si>
    <t>1zH3ajr9ldfV66pKaz5uSC</t>
  </si>
  <si>
    <t>HOP 33.01 Harvest and handling areas</t>
  </si>
  <si>
    <t>4a4Qd6ndeeA7u3kN8ZP1We7iGeybgBH8laSvemDG6yKU</t>
  </si>
  <si>
    <t>1ZiMa81KOMVFgXiEoigZEc</t>
  </si>
  <si>
    <t>110oWX79i6mbT4bTqOXnsF</t>
  </si>
  <si>
    <t>HOP 33.02 Foreign materials</t>
  </si>
  <si>
    <t>4a4Qd6ndeeA7u3kN8ZP1We1ERzCDuPHpofETFZxfdFUx</t>
  </si>
  <si>
    <t>6mL7rNUJjE6ZUJ2ctQLqD1</t>
  </si>
  <si>
    <t>4eKy1DGXi4so3zRzyqThnJ</t>
  </si>
  <si>
    <t>HOP 33.03 Temperature and humidity control</t>
  </si>
  <si>
    <t>2BGuoLOuGR86Am1Hf7hCiG3W7dGcEqSrkGPLpK2FPpjb</t>
  </si>
  <si>
    <t>77iD9G4XGr5vhbqQwrOfqv</t>
  </si>
  <si>
    <t>1YjodcLkPXYuUVJv2kTcFk</t>
  </si>
  <si>
    <t>HOP 33.04 Pest control</t>
  </si>
  <si>
    <t>2BGuoLOuGR86Am1Hf7hCiG6OVfMLlOhjDUtTGVH4d1tI</t>
  </si>
  <si>
    <t>EjvcDaWgn3ttR1SL0MtIP</t>
  </si>
  <si>
    <t>7ctYNkkwyMaJhUZotDNFjC</t>
  </si>
  <si>
    <t>HOP 33.05 Finished products</t>
  </si>
  <si>
    <t>48aQAsWhk4FCpRyiTfbQDc5TvyR0UgB0EOmnMkFaZftX</t>
  </si>
  <si>
    <t>3HkNWk3E3qX8G4lyxNXhn</t>
  </si>
  <si>
    <t>6jeCGSSXYJzTftXx8cbHUd</t>
  </si>
  <si>
    <t>HOP 33.06 Transport</t>
  </si>
  <si>
    <t>5ZjwAiDPYbGvURtwoHF4gM5TvyR0UgB0EOmnMkFaZftX</t>
  </si>
  <si>
    <t>5pmfsUbg8aoTCasOYIPEmO</t>
  </si>
  <si>
    <t>6XDlMJZ8YZa4z9YpSWG2pO</t>
  </si>
  <si>
    <t>HOP 33.07 Harvest and handling area safety</t>
  </si>
  <si>
    <t>4d9ucNGdAsunr2tbELZ2oO5TvyR0UgB0EOmnMkFaZftX</t>
  </si>
  <si>
    <t>wfEosTNsh5ZbZfpJsxQgA</t>
  </si>
  <si>
    <t>bxrVXJ4xWVl7PtHasGENb</t>
  </si>
  <si>
    <t>PAYMENTS</t>
  </si>
  <si>
    <t>“Las entidades legales que llevan a cabo la producción y la manipulación postcosecha de las especies acuáticas de cultivo deben demostrar que cumplen con los criterios de balance de masas y trazabilidad en los centros postcosecha.
Para simplificar el texto, en esta sección se utilizan los términos “productos certificados”, “productores certificados” y “fuentes certificadas”. Sin embargo, los productos, los productores y las empresas en sí no están certificados. En realidad, por “producto certificado” se entiende un producto procedente de un proceso de producción con certificación bajo la norma de Aseguramiento Integrado de Fincas (IFA). Por “productor certificado” y “fuentes certificadas” se entiende un productor/fuente cuyos procesos de producción han obtenido la certificación.”</t>
  </si>
  <si>
    <t>IKtB5yVMmBF7k4LaDgUZw3R84nmeK4iATbuwZ2gsDsb</t>
  </si>
  <si>
    <t>stHgm7kk2SPG9w5vMdz4p</t>
  </si>
  <si>
    <t>6fz1ZcgpxCeEz3mRGrevNc</t>
  </si>
  <si>
    <t>PRODUCER’S HUMAN RIGHTS POLICIES</t>
  </si>
  <si>
    <t>IKtB5yVMmBF7k4LaDgUZw7o4R1VJX1KXn6Y2mK3KBnX</t>
  </si>
  <si>
    <t>2d7YWQS3FpE89EMmToIXl7</t>
  </si>
  <si>
    <t>ndILr7BDGoGn3oFrbuSXm</t>
  </si>
  <si>
    <t>QMS</t>
  </si>
  <si>
    <t>IKtB5yVMmBF7k4LaDgUZw6GGR163KNx1sTit3j0ivMP</t>
  </si>
  <si>
    <t>1E2oM3pY57AB2HYh2FrLwa</t>
  </si>
  <si>
    <t>1NXB83vWchkgtYCMUnCsww</t>
  </si>
  <si>
    <t>QMS  01 Legality and administration</t>
  </si>
  <si>
    <t>IKtB5yVMmBF7k4LaDgUZw6twC7WvSzvTac9PtqXVar6</t>
  </si>
  <si>
    <t>2KsBqme4dzqwFgisXFOayx</t>
  </si>
  <si>
    <t>4vucxRo0LZSSTw9GJs9K5C</t>
  </si>
  <si>
    <t xml:space="preserve">QMS 01.01   Legality </t>
  </si>
  <si>
    <t>IKtB5yVMmBF7k4LaDgUZwJfokfy0DypbRD7D7zEF8h</t>
  </si>
  <si>
    <t>7oyHtBXE4RjANn4ggmq6Y3</t>
  </si>
  <si>
    <t>3xDgKt7CA6fhZm7YTtTFG0</t>
  </si>
  <si>
    <t xml:space="preserve">QMS 01.01.01  Legality - Producer group members of producer groups </t>
  </si>
  <si>
    <t>5g1godsQJRqbjZxI603Etm1MAAg94AQdklTBAzABM4wS</t>
  </si>
  <si>
    <t>3NggK2eyAFMnxgLmy5ZHwl</t>
  </si>
  <si>
    <t>ppb9y4rPwbUUBCj5QAkxS</t>
  </si>
  <si>
    <t xml:space="preserve">QMS 01.01.02  Legality - Production sites of multisite producers with QMS  </t>
  </si>
  <si>
    <t>6sAnZuzrLy7KwfabltbVL25TvyR0UgB0EOmnMkFaZftX</t>
  </si>
  <si>
    <t>4g6GmkM7SVOjxzDG7bEynl</t>
  </si>
  <si>
    <t>67jQXmb714JA7JO68yT9WJ</t>
  </si>
  <si>
    <t xml:space="preserve">QMS 01.02  Internal register </t>
  </si>
  <si>
    <t>3labXsBTDnp2nMlbS2V5AI3IMlwAGWtNQ8ZjIBrbKwsL</t>
  </si>
  <si>
    <t>1oZBiTuiw7JnneP37eRowe</t>
  </si>
  <si>
    <t>6vMdfJ8gSRxB94Qur9PIUJ</t>
  </si>
  <si>
    <t>QMS 01.02.01 Internal register - Multisite producers with QMS</t>
  </si>
  <si>
    <t>3YIgWsy9P8ND3BJPQGnD0j3Fg5RTdQ7a6O2THEvpVWrG</t>
  </si>
  <si>
    <t>5ADUfpuBbLBbLbTKgfXnbi</t>
  </si>
  <si>
    <t>65YhqSh0effwCLgSU5PKWi</t>
  </si>
  <si>
    <t>QMS 01.02.02 Internal register - Producer Groups</t>
  </si>
  <si>
    <t>3YIgWsy9P8ND3BJPQGnD0j3wasRW0o0BjnW1Yy5QAtYp</t>
  </si>
  <si>
    <t>2UdnbG1EfwovfGYLIAS3BC</t>
  </si>
  <si>
    <t>3teX4BYt2AW8sJqpMJrRZD</t>
  </si>
  <si>
    <t>QMS 02 Management and organization</t>
  </si>
  <si>
    <t>6MLbOSTUhL6svPsQwb6NH65TvyR0UgB0EOmnMkFaZftX</t>
  </si>
  <si>
    <t>4eaXpRnh8mnwfzKcWJnmsL</t>
  </si>
  <si>
    <t>6gNXFot9bj2qIYf6UMlESC</t>
  </si>
  <si>
    <t>QMS 02.01 Structure</t>
  </si>
  <si>
    <t>1BZRMD4dae6RuHe1e220IE</t>
  </si>
  <si>
    <t>QMS 02.02 Competency and training of staff</t>
  </si>
  <si>
    <t>iX5cwfCbucoiOoSsaucW1</t>
  </si>
  <si>
    <t>QMS 03 Document Control</t>
  </si>
  <si>
    <t>4cLbnSmkp5Cb5himLWnflc</t>
  </si>
  <si>
    <t>QMS 03.01 Document control requirements</t>
  </si>
  <si>
    <t>6cqHYchodcu4mfags7nEfI</t>
  </si>
  <si>
    <t>QMS 03.02 Records</t>
  </si>
  <si>
    <t>1sjYNSfPgvLzeUoltfbbdl</t>
  </si>
  <si>
    <t>QMS 04 Complaint handling</t>
  </si>
  <si>
    <t>4riK5U0xPiGEWHpHRmn4Nr</t>
  </si>
  <si>
    <t>QMS 05 Internal Audits</t>
  </si>
  <si>
    <t>3DacSTY4JYjnci5zdyhJco</t>
  </si>
  <si>
    <t>QMS 05.01 Internal QMS audits</t>
  </si>
  <si>
    <t>5H57GE3E0oeJiTQUwzLR4e</t>
  </si>
  <si>
    <t>QMS 05.02 Internal audits of members/sites</t>
  </si>
  <si>
    <t>TNECOkMrplT0VST5e7LlI</t>
  </si>
  <si>
    <t>QMS 05.03 Non-compliances, corrective actions, and sanctions</t>
  </si>
  <si>
    <t>5ZsnePvk5YgFXWZV6SeLdd</t>
  </si>
  <si>
    <t>QMS 06 Product traceability and segregation</t>
  </si>
  <si>
    <t>7ue3ZV8NziRZnY4dzUsISX</t>
  </si>
  <si>
    <t>QMS 07 Product withdrawal</t>
  </si>
  <si>
    <t>35yeNtmczlcF0LL6aw5z15</t>
  </si>
  <si>
    <t>QMS 08 Outsourced activities</t>
  </si>
  <si>
    <t>6ODApAejiQtNrOwOQO5Tai</t>
  </si>
  <si>
    <t>QMS 09 Registration of additional members/sites to the certificate</t>
  </si>
  <si>
    <t>22fWhXIF7ToLyYWekldl82</t>
  </si>
  <si>
    <t>QMS 10 Logo Use</t>
  </si>
  <si>
    <t>6r5HimlyZ0M2nrD6K2tkEv</t>
  </si>
  <si>
    <t>QMS 11 Minimum Qualification requirements for key staff</t>
  </si>
  <si>
    <t>2rWrYhbbVlHZkKXd3fJaOG</t>
  </si>
  <si>
    <t>QMS 11.1 Key Tasks - QMS manager</t>
  </si>
  <si>
    <t>4LkoX8uL7IKysZNtMA9ACA</t>
  </si>
  <si>
    <t>QMS 11.2 Key Tasks - Internal QMS auditors</t>
  </si>
  <si>
    <t>68QqPVS7uQ4h17EehtW3dB</t>
  </si>
  <si>
    <t>QMS 11.3 Key Tasks -Internal farm auditors</t>
  </si>
  <si>
    <t>4C2gsJHZv4iinAHFdFqzqK</t>
  </si>
  <si>
    <t>QMS 12 Qualification Requirements</t>
  </si>
  <si>
    <t>1VqzFhqArY3cojASXB90xU</t>
  </si>
  <si>
    <t>QMS 12.1 Formal qualifications for internal QMS auditors</t>
  </si>
  <si>
    <t>5YUhVcJlBJEi7I8LspLadi</t>
  </si>
  <si>
    <t xml:space="preserve">QMS 12.2 Formal qualifications for internal  farm auditors </t>
  </si>
  <si>
    <t>6tORAFbgXTHTA03U5KBq2e</t>
  </si>
  <si>
    <t>QMS 12.3.1 Technical skills and qualifications - QMS manager</t>
  </si>
  <si>
    <t>4hGEPqL5l7s3DOLYKtvmbC</t>
  </si>
  <si>
    <t>QMS 12.3.2 Technical skills and qualifications - Internal QMS auditor</t>
  </si>
  <si>
    <t>3wx6HUisx5HDpRwFvCTwWN</t>
  </si>
  <si>
    <t>QMS 12.3.3  Technical skills and qualifications - Internal farm auditor</t>
  </si>
  <si>
    <t>Sign-off of internal farm auditors shall only occur as a result of:</t>
  </si>
  <si>
    <t>3uom9p3qca6ax7AaTTK2QT</t>
  </si>
  <si>
    <t>QMS 12.3.4 Technical skills and qualifications - Training in food safety and good agricultural practices for internal QMS and farm auditors</t>
  </si>
  <si>
    <t>5aNPbKKRWAA60MBjo0xV4c</t>
  </si>
  <si>
    <t>QMS 12.4  Communication skills</t>
  </si>
  <si>
    <t>2Uopg36JNeaciZYcYszEzl</t>
  </si>
  <si>
    <t>QMS 12.5  Independence and confidentiality</t>
  </si>
  <si>
    <t>NOTE: The qualification of internal auditors shall be evaluated annually by the CBs.</t>
  </si>
  <si>
    <t>1o8mD6EnK5wQwCEJoONfYj</t>
  </si>
  <si>
    <t>RIGHT OF ASSOCIATION AND REPRESENTATION</t>
  </si>
  <si>
    <t>19R27icHjrePmOqhbMVB4F</t>
  </si>
  <si>
    <t>TERMS OF EMPLOYMENT DOCUMENTS AND FORCED LABOR INDICATORS</t>
  </si>
  <si>
    <t>3J24Glrer1437lwsauUMDz</t>
  </si>
  <si>
    <t>TIME RECORDING SYSTEMS</t>
  </si>
  <si>
    <t>7w9H6anypUchjmMOZrr9fi</t>
  </si>
  <si>
    <t>WAGES</t>
  </si>
  <si>
    <t>3Ff44zJMwGkTtn6xQrauV0</t>
  </si>
  <si>
    <t>WORKING AGE, CHILD LABOR, AND YOUNG WORKERS</t>
  </si>
  <si>
    <t>3REBipJjMBilm8fOUb7AAk</t>
  </si>
  <si>
    <t>WORKING HOURS</t>
  </si>
  <si>
    <t>PIGUID</t>
  </si>
  <si>
    <t>PQGUID</t>
  </si>
  <si>
    <t>N:N ID</t>
  </si>
  <si>
    <t>PIGUID &amp; "NO"</t>
  </si>
  <si>
    <t>2ov82qEGE6Qa97xh3PRL9y</t>
  </si>
  <si>
    <t>6HG6XYPsH1coWNMnUs9k4F</t>
  </si>
  <si>
    <t>1dyNzDryuNF5X9eYQ9zX6M</t>
  </si>
  <si>
    <t>2yXFJzIdqKK8uQxdr4Zrt9</t>
  </si>
  <si>
    <t>01gXNYRyznYN2X6gYOfzLQ</t>
  </si>
  <si>
    <t>HmBJjNYVqGURZ5d0apAgm</t>
  </si>
  <si>
    <t>4BTizipklqYDFGtwSbitgG</t>
  </si>
  <si>
    <t>3tkOXNPlJXI8cdCmpbmVCq</t>
  </si>
  <si>
    <t>58k2kPz0K27wGZYEVaI2nt</t>
  </si>
  <si>
    <t>2EG7MSrrq0x0ejdqKatEm4</t>
  </si>
  <si>
    <t>E7qxfv3IC6EeOdY67hqrp</t>
  </si>
  <si>
    <t>fXZ8BRPO7o6FI9mYH8QZS</t>
  </si>
  <si>
    <t>4xEBhF3r3NXC3qkTE8lx1a</t>
  </si>
  <si>
    <t>2OUwlCNPiYtQboSNNQPlSp</t>
  </si>
  <si>
    <t>5Zj36WQjqx5IY1YhvXpcbV</t>
  </si>
  <si>
    <t>4f12KdqSfZUrfEN5WF6VJt</t>
  </si>
  <si>
    <t>6rVGlQMqVGC3FYZ6gfnm7N</t>
  </si>
  <si>
    <t>5THls7AFfNlrhlD0HaruTW</t>
  </si>
  <si>
    <t>1QcaaFXw4obOeuAskEmg7l</t>
  </si>
  <si>
    <t>5MED94gNEdBM1OwkezICdC</t>
  </si>
  <si>
    <t>2EtW1EAPpAKFX3k6JZK82S</t>
  </si>
  <si>
    <t>Level</t>
  </si>
  <si>
    <t>3WqH0sbUd41S1QgzsshLUw</t>
  </si>
  <si>
    <t>Obligación Mayor</t>
  </si>
  <si>
    <t>Recomendación</t>
  </si>
  <si>
    <t>Obligación Menor</t>
  </si>
  <si>
    <t>Copyright</t>
  </si>
  <si>
    <t>No</t>
  </si>
  <si>
    <t>no</t>
  </si>
  <si>
    <t>S2PQGUID</t>
  </si>
  <si>
    <t>Effective Number</t>
  </si>
  <si>
    <t>Justification</t>
  </si>
  <si>
    <t>¿El ámbito de certificación cubre las actividades de depuración?</t>
  </si>
  <si>
    <t xml:space="preserve">¿Las operaciones de producción registradas incluyen actividades de reproducción (etapas incluidas en el certificado: reproductores y/o huevos fertilizados de semilla y/o juveniles de semilla)? </t>
  </si>
  <si>
    <t>¿La granja utiliza semillas procedentes de una estación de reproducción y crianza (suministro interno o externo)?</t>
  </si>
  <si>
    <t xml:space="preserve">¿El producto del proceso de producción registrado pertenece a la clasificación de peces, crustáceos o moluscos?  </t>
  </si>
  <si>
    <t>¿El ámbito de certificación cubre las actividades de cosecha?</t>
  </si>
  <si>
    <t xml:space="preserve">¿El producto procedente del proceso de producción registrado pertenece al grupo de camarones? </t>
  </si>
  <si>
    <t>¿El registro está relacionado con una auditoría inicial realizada por el organismo de certificación (OC)?</t>
  </si>
  <si>
    <t xml:space="preserve">¿Hay evidencia de depredadores en las actividades de la granja? </t>
  </si>
  <si>
    <t>¿El ámbito de certificación cubre las actividades de sacrificio?</t>
  </si>
  <si>
    <t>¿El ámbito de certificación cubre las actividades postcosecha?</t>
  </si>
  <si>
    <t xml:space="preserve">¿Las operaciones de producción tienen lugar dentro o cerca de un área de alto valor de conservación? </t>
  </si>
  <si>
    <t>¿Las viviendas en el sitio para los trabajadores se encuentran en las unidades de producción registradas para fines de certificación?</t>
  </si>
  <si>
    <t>¿Se facilita transporte a los trabajadores?</t>
  </si>
  <si>
    <t xml:space="preserve">¿Las actividades de pesca tienen lugar en los alrededores de la granja? </t>
  </si>
  <si>
    <t>¿Las actividades de producción están registradas para la propiedad paralela?</t>
  </si>
  <si>
    <t>¿Las embarcaciones (ya sean internas o subcontratadas) se utilizan como parte de las operaciones de producción que están registradas para fines de certificación?</t>
  </si>
  <si>
    <t xml:space="preserve">¿Hay algún servicio de subcontratación/actividad subcontratada en relación con el cumplimiento de la norma IFA para acuicultura? </t>
  </si>
  <si>
    <t xml:space="preserve">¿Se utilizan redes de cultivo suspendidas como parte de las actividades acuícolas registradas para la certificación (jaulas flotantes, jaulas sumergidas, etc.)? </t>
  </si>
  <si>
    <t>¿Se utilizan sistemas de estanques como parte de las actividades acuícolas registradas para la certificación?</t>
  </si>
  <si>
    <t>¿Las actividades de buceo (ya sean internas o subcontratadas) se realizan como parte de las operaciones de producción que están registradas para fines de certificación?</t>
  </si>
  <si>
    <t>x</t>
  </si>
  <si>
    <t>ifna</t>
  </si>
  <si>
    <t>RelatedPQ</t>
  </si>
  <si>
    <t>PIGUID&amp;NO</t>
  </si>
  <si>
    <t>Sección</t>
  </si>
  <si>
    <t>Criterios</t>
  </si>
  <si>
    <t>Nivel</t>
  </si>
  <si>
    <t>Sí</t>
  </si>
  <si>
    <t>N/A</t>
  </si>
  <si>
    <t>Respuesta automática para pregunta del paso 2</t>
  </si>
  <si>
    <t>Justificación</t>
  </si>
  <si>
    <t>sí</t>
  </si>
  <si>
    <t>Las notas de entrega, facturas de venta y, cuando proceda, los otros documentos relacionados con las ventas de productos procedentes de procesos de producción con certificación deben incluir el GGN del titular del certificado y una referencia al estado de la certificación GLOBALG.A.P.
Esto no es obligatorio en la documentación interna.
En los documentos de las transacciones es suficiente la identificación positiva del estado de la certificación (p. ej., “&lt;nombre del producto&gt; con certificación GLOBALG.A.P.”).
Los productos que proceden de procesos de producción sin certificación no tienen que identificarse como “sin certificación”.
Es obligatorio identificar el estado de la certificación, independientemente de si el producto procedente de un proceso de producción con certificación se ha vendido como tal o no.
Esto no puede revisarse durante la auditoría inicial (la primera de todas) realizada por el organismo de certificación (OC), ya que el productor aún no tiene la certificación y no puede hacer referencia al estado de la certificación GLOBALG.A.P. antes de obtener la primera decisión positiva de certificación.
“N/A” solo si hay disponible un acuerdo bilateral actualizado y documentado entre el titular del certificado y su comprador directo de que todos los envíos contienen únicamente productos procedentes de procesos de producción con certificación.</t>
  </si>
  <si>
    <t>© Copyright: GLOBALG.A.P. c/o FoodPLUS GmbH, Spichernstr. 55, 50672 Colonia, Alemania. Solamente se permite la copia y distribución en su forma original, sin alteraciones.</t>
  </si>
  <si>
    <r>
      <t xml:space="preserve">VERSIÓN INTERINA FINAL MODIFICADA EN ESPAÑOL V6.0_JUN22
(EN CASO DE DUDA, CONSULTE LA VERSIÓN EN INGLÉS)
VÁLIDO DESDE: 7 DE JUNIO DE 2022
OBLIGATORIO DESDE: 1 DE MAYO DE 2023*
</t>
    </r>
    <r>
      <rPr>
        <sz val="9"/>
        <color theme="1" tint="0.249977111117893"/>
        <rFont val="Arial"/>
        <family val="2"/>
      </rPr>
      <t>*La fecha en que los requisitos de la norma IFA v6 GFS se vuelven obligatorios depende del reconocimiento de la GFSI y está por confirmar.</t>
    </r>
  </si>
  <si>
    <t>NORMA DE ASEGURAMIENTO INTEGRADO DE FINCAS - EDICIÓN GFS
ACUICULTURA - Peces, crustáceos, moluscos, macroalgas</t>
  </si>
  <si>
    <t>Manejo del sitio</t>
  </si>
  <si>
    <t>El objetivo de esta sección es asegurar que la tierra, los sitios acuícolas, las edificaciones y otras instalaciones que constituyen la finca se manejen correctamente con el fin de asegurar una producción segura y sostenible del alimento.</t>
  </si>
  <si>
    <t>Compuestos químicos</t>
  </si>
  <si>
    <t>Entre los compuestos químicos se incluyen (pero no se limitan a): combustible, detergentes, plaguicidas, fungicidas, productos químicos para tratamientos médicos, desinfectantes, probióticos, inmunoestimulantes, medicamentos (todos los medicamentos excepto alimentos medicados) y otros productos químicos (pinturas, conservantes, antifouling, lubricantes, ácido de batería, etc.) empleados en las instalaciones y alrededor de estas. Compuestos químicos peligrosos: compuestos químicos que, ya sea solos o combinados, pueden representar un peligro para la salud o la integridad física de las personas o del medio ambiente (p. ej., porque son combustibles/inestables/irritantes/explosivos/reaccionan con el agua/corrosivos/inflamables/tóxicos) según se indica en las hojas de datos técnicos y de seguridad del producto.</t>
  </si>
  <si>
    <t>Bienestar, gestión y cría de especies acuáticas de cultivo</t>
  </si>
  <si>
    <t>Todas las prácticas de bienestar, gestión y cría de las especies acuáticas de cultivo son esenciales para un correcto desempeño en la acuicultura. El cumplimiento de los requisitos físicos, nutricionales y ambientales de los peces llevará a una menor mortalidad, mejor crecimiento y mejor estado de salud. Además, la protección del bienestar de las especies acuáticas de cultivo es un aspecto importante de la aceptación social de la acuicultura.</t>
  </si>
  <si>
    <t>Medicamentos</t>
  </si>
  <si>
    <t>El término se refiere a cualquier producto o sustancia que se usa de forma deliberada para modificar la fisiología de las especies acuáticas de cultivo.
Los principales objetivos en este contexto son:
• Asegurar el uso legal y responsable de los medicamentos y las vacunas
• Proteger la salud de los consumidores 
• Prevenir el desarrollo de microorganismos resistentes 
• Cumplir con la obligación ética y la necesidad económica de mantener el buen estado de salud de las especies acuáticas de cultivo</t>
  </si>
  <si>
    <t>Tratamientos</t>
  </si>
  <si>
    <t>El uso de medicamentos o cualquier otra sustancia para prevenir o curar una enfermedad o afección en las especies acuáticas de cultivo. Cualquier sustancia que entra en contacto con las especies acuáticas de cultivo debería considerarse un tratamiento potencial.</t>
  </si>
  <si>
    <t>Alimentos para especies acuáticas de cultivo</t>
  </si>
  <si>
    <t xml:space="preserve">Gestión ambiental y de la biodiversidad </t>
  </si>
  <si>
    <t>El objetivo de esta sección es asegurar las buenas prácticas en lo relativo a la gestión y protección del medio ambiente inmediato y de los recursos naturales. Las finca deben estar construidas y gestionadas de modo que aborden de manera responsable los aspectos ambientales y ecológicos y conserven la biodiversidad y las funciones de los ecosistemas existentes, y deben ser conscientes al mismo tiempo de que otros modos de uso de la tierra, otras personas y otras especies dependen de los mismos ecosistemas.</t>
  </si>
  <si>
    <t>Técnicas de muestreo y análisis</t>
  </si>
  <si>
    <t>Deben tomarse muestras de las especies acuáticas de cultivo para su análisis, con el fin de supervisar la inocuidad alimentaria y la legalidad de las especies producidas en la finca. Esta es una herramienta para que el productor demuestre que aplica las buenas prácticas de acuicultura y que produce especies acuícolas seguras y legales.</t>
  </si>
  <si>
    <t>Estaciones de reproducción y crianza y viveros</t>
  </si>
  <si>
    <t>La norma IFA para acuicultura cubre los peces, crustáceos, moluscos y macroalgas, así como todas las etapas de las especies específicas registradas por el productor, siempre y cuando las “semillas” se obtengan de un proveedor certificado. Las estaciones de reproducción y crianza deben poder demostrar que todos los reproductores se obtienen a través de un programa de reproducción. En el caso de utilizar reproductores silvestres, el productor debe demostrar que provienen de una captura silvestre manejada de forma ecológica. Se permite la recogida de semillas de forma pasiva en la fase planctónica para juveniles de moluscos.</t>
  </si>
  <si>
    <t>Manglares, áreas protegidas y otras áreas de alto valor de conservación</t>
  </si>
  <si>
    <t>Los nuevos estanques, sitios de producción e instalaciones relacionadas se deben construir dentro de los marcos legales y de planeamiento ambiental en lugares apropiados en lo que respecta al medio ambiente. Se debe hacer un uso eficiente de la tierra y de los recursos hídricos y conservar la biodiversidad (incluidas las áreas protegidas y los sitios Ramsar), los hábitats ecológicamente sensibles (áreas de alto valor de conservación) y las funciones del ecosistema, siendo conscientes de que otros modos de uso de la tierra, otras personas y otras especies dependen de los mismos ecosistemas.</t>
  </si>
  <si>
    <r>
      <t xml:space="preserve">Los alimentos (incluyendo los encapsulados) deben cumplir con los requisitos nutricionales de las especies acuícolas y conservar en ellas las características beneficiosas reconocidas para la salud humana. Si se utilizan peces capturados, estos deberían provenir de pesquerías que cumplan el Código de Conducta para la Pesca Responsable de la FAO. GLOBALG.A.P. requiere ahora que se registre el porcentaje de harina de pescado y aceite de pescado con certificación independiente que se encuentra en el alimento para las especies acuáticas de cultivo. Se debería maximizar el uso eficiente de harina/aceite de pescado proveniente de fuentes sostenibles y responsables. </t>
    </r>
    <r>
      <rPr>
        <i/>
        <sz val="9"/>
        <rFont val="Arial"/>
        <family val="2"/>
      </rPr>
      <t>Consulte la norma GLOBALG.A.P. para Fabricación de Alimentos para Animales, sección A 5 “Uso responsable de los recursos naturales”.</t>
    </r>
    <r>
      <rPr>
        <sz val="9"/>
        <color theme="1"/>
        <rFont val="Arial"/>
        <family val="2"/>
      </rPr>
      <t xml:space="preserve"> </t>
    </r>
  </si>
  <si>
    <t>Sus listas de verificación (paso 2)</t>
  </si>
  <si>
    <t>Respondiendo las preguntas de esta página puede filtrar los principios y criterios para descartar aquellos que no son relevantes para usted. La lista de verificación que aparece en la pestaña “P&amp;C” se adaptará como corresponda. O si lo prefiere, puede continuar con la lista de verificación en su estado actual.</t>
  </si>
  <si>
    <t>Preguntas del paso 2</t>
  </si>
  <si>
    <t>Respuesta</t>
  </si>
  <si>
    <r>
      <rPr>
        <b/>
        <sz val="9"/>
        <color theme="1"/>
        <rFont val="Arial"/>
        <family val="2"/>
      </rPr>
      <t>Uso de su lista de verificación:</t>
    </r>
    <r>
      <rPr>
        <sz val="9"/>
        <color theme="1"/>
        <rFont val="Arial"/>
        <family val="2"/>
      </rPr>
      <t xml:space="preserve">
• Encontrará su lista de verificación en la pestaña “P&amp;C”. 
• También se deben completar las notas/información general de la auditoría (en la pestaña correspondiente). 
• Todos los principios y criterios se deben auditar y se consideran aplicables por defecto, a menos que se indique lo contrario.
• Marque cada principio de la lista de verificación con una X en la columna que refleje el estado de cumplimiento (Sí, No o N/A). 
• Los principios y criterios se deben justificar (comentar) como se indica abajo</t>
    </r>
  </si>
  <si>
    <t>Caso de uso</t>
  </si>
  <si>
    <t>¿Se requiere justificación/comentarios?</t>
  </si>
  <si>
    <t>Siempre se debe aportar una justificación sobre la base de la evidencia observada.</t>
  </si>
  <si>
    <t>*Hay algunos principios y criterios que no se pueden marcar como “N/A”. En este caso, debe elegir “Sí” o “No”.</t>
  </si>
  <si>
    <r>
      <t xml:space="preserve">Principios y criterios que son Obligaciones Mayores y Obligaciones Menores para </t>
    </r>
    <r>
      <rPr>
        <b/>
        <sz val="9"/>
        <color theme="1"/>
        <rFont val="Arial"/>
        <family val="2"/>
      </rPr>
      <t>autoevaluaciones de la Opción 1</t>
    </r>
  </si>
  <si>
    <r>
      <t xml:space="preserve">En caso de </t>
    </r>
    <r>
      <rPr>
        <b/>
        <sz val="9"/>
        <color theme="1"/>
        <rFont val="Arial"/>
        <family val="2"/>
      </rPr>
      <t>incumplimiento</t>
    </r>
    <r>
      <rPr>
        <sz val="9"/>
        <color theme="1"/>
        <rFont val="Arial"/>
        <family val="2"/>
      </rPr>
      <t>, siempre se debe aportar una justificación sobre la base de la evidencia observada.</t>
    </r>
  </si>
  <si>
    <t>Principios y criterios que son Obligaciones Mayores en auditorías internas del SGC o auditorías internas de los miembros/sitios (Opción 2 o productores multisitio Opción 1 con SGC)</t>
  </si>
  <si>
    <t>Siempre se debe aportar una justificación sobre la base de la evidencia observada, independientemente de si hay cumplimiento o no.</t>
  </si>
  <si>
    <t>Principios y criterios que son Obligaciones Menores en auditorías internas del SGC o auditorías internas de los miembros/sitios (Opción 2 o productores multisitio Opción 1 con SGC)</t>
  </si>
  <si>
    <t>Recomendaciones</t>
  </si>
  <si>
    <t>Independientemente de si hay cumplimiento o no, no es necesario aportar justificación para las Recomendaciones, aunque se puede hacer.</t>
  </si>
  <si>
    <t xml:space="preserve">Notas de la autoevaluación/auditoría interna
</t>
  </si>
  <si>
    <t>Por favor, elija</t>
  </si>
  <si>
    <t>Norma IFA v6 Smart</t>
  </si>
  <si>
    <t>Norma IFA v6 GFS</t>
  </si>
  <si>
    <t>Productor individual Opción 1</t>
  </si>
  <si>
    <t>Opción 1 - Productor multisitio sin SGC</t>
  </si>
  <si>
    <t>Productor multisitio Opción 1 con SGC</t>
  </si>
  <si>
    <t>Miembro del grupo de productores Opción 2</t>
  </si>
  <si>
    <t>Tipo de auditoría</t>
  </si>
  <si>
    <t>Autoevaluación</t>
  </si>
  <si>
    <t>Auditoría interna</t>
  </si>
  <si>
    <t>Otro</t>
  </si>
  <si>
    <t xml:space="preserve">¿Recurre el productor a un consultor? </t>
  </si>
  <si>
    <t xml:space="preserve">Si la respuesta es sí, ¿el consultor es un Instructor Registrado GLOBALG.A.P.? </t>
  </si>
  <si>
    <t xml:space="preserve">Si la respuesta es sí, ¿cómo se llama el consultor?  </t>
  </si>
  <si>
    <t xml:space="preserve">¿El productor está registrado para producción paralela (incluido lo que antes se conocía como propiedad paralela)? </t>
  </si>
  <si>
    <t>Si la respuesta es sí, ¿para qué productos?</t>
  </si>
  <si>
    <t>¿El productor compra productos procedentes de procesos de producción con certificación de fuentes externas?</t>
  </si>
  <si>
    <t xml:space="preserve">Si la respuesta es sí, ¿qué productos? </t>
  </si>
  <si>
    <t xml:space="preserve">¿Se ha observado la cosecha de los productos durante la autoevaluación/auditoría interna? </t>
  </si>
  <si>
    <t xml:space="preserve">Si la respuesta es sí, ¿de qué productos? </t>
  </si>
  <si>
    <t xml:space="preserve">¿Se ha observado la manipulación del producto durante la autoevaluación/auditoría interna?  </t>
  </si>
  <si>
    <t xml:space="preserve">Indique todos los productos presentados durante la autoevaluación/auditoría interna: </t>
  </si>
  <si>
    <t xml:space="preserve">Lugar(es) visitados: </t>
  </si>
  <si>
    <t xml:space="preserve">Duración de la autoevaluación/auditoría interna: </t>
  </si>
  <si>
    <t>Cálculo del índice del 95 % de cumplimiento de las Obligaciones Menores:</t>
  </si>
  <si>
    <t>Nombre del productor: </t>
  </si>
  <si>
    <t xml:space="preserve">Fecha: </t>
  </si>
  <si>
    <t>Firma:     </t>
  </si>
  <si>
    <t>En este documento figuran los principios y criterios para la norma IFA v6 GFS para acuicultura.</t>
  </si>
  <si>
    <t>LISTA DE VERIFICACIÓN</t>
  </si>
  <si>
    <r>
      <rPr>
        <b/>
        <sz val="9"/>
        <rFont val="Arial"/>
        <family val="2"/>
      </rPr>
      <t>Cómo filtrar su lista de verificación:</t>
    </r>
    <r>
      <rPr>
        <sz val="9"/>
        <rFont val="Arial"/>
        <family val="2"/>
      </rPr>
      <t xml:space="preserve">
• Lea las preguntas y elija “Sí” o “No”, según corresponda.
• Si elige “Sí” , los principios y criterios relevantes para esa pregunta permanecerán en la lista de verificación porque se aplican a sus procesos de producción. 
• Si elige “No”, los principios y criterios relacionados con esa pregunta aparecerán en gris en su lista de verificación y no se tendrán en cuenta. 
• Una vez que haya respondido las preguntas en esta página (hoja de Excel), en la pestaña “P&amp;C” se mostrará su lista de verificación. 
• No todos los principios y criterios se pueden filtrar con estas preguntas. Puede que después de responderlas, siga habiendo algunos principios y criterios que no sean aplicables para usted. Tendrá que considerarlos individualmente. </t>
    </r>
  </si>
  <si>
    <t>Principios y criterios que son Obligaciones Mayores y Obligaciones Menores marcados como no aplicables* (N/A)
*Hay algunos principios y criterios que no se pueden marcar como “N/A”. En este caso, debe elegir “Sí” o “No”.</t>
  </si>
  <si>
    <r>
      <t xml:space="preserve">En caso de </t>
    </r>
    <r>
      <rPr>
        <b/>
        <sz val="9"/>
        <color theme="1"/>
        <rFont val="Arial"/>
        <family val="2"/>
      </rPr>
      <t>cumplimiento</t>
    </r>
    <r>
      <rPr>
        <sz val="9"/>
        <color theme="1"/>
        <rFont val="Arial"/>
        <family val="2"/>
      </rPr>
      <t xml:space="preserve">, no es necesario aportar comentarios de la evidencia observada, aunque se puede hacer.
En caso de </t>
    </r>
    <r>
      <rPr>
        <b/>
        <sz val="9"/>
        <color theme="1"/>
        <rFont val="Arial"/>
        <family val="2"/>
      </rPr>
      <t>incumplimiento</t>
    </r>
    <r>
      <rPr>
        <sz val="9"/>
        <color theme="1"/>
        <rFont val="Arial"/>
        <family val="2"/>
      </rPr>
      <t>, siempre se debe aportar una justificación sobre la base de la evidencia observada.</t>
    </r>
  </si>
  <si>
    <t>AQ 01 HISTORIAL Y MANEJO DEL SITIO</t>
  </si>
  <si>
    <t>AQ 01.01 Historial del sitio</t>
  </si>
  <si>
    <t>AQ 01.02 Manejo del sitio</t>
  </si>
  <si>
    <t>AQ 01.03 Marco legislativo</t>
  </si>
  <si>
    <t>AQ 02 DOCUMENTOS INTERNOS</t>
  </si>
  <si>
    <t>AQ 03 HIGIENE</t>
  </si>
  <si>
    <t>AQ 04 BIENESTAR INTEGRAL DE LOS TRABAJADORES: SALUD, SEGURIDAD Y BIENESTAR</t>
  </si>
  <si>
    <t>AQ 04.01 Salud y seguridad ocupacional de los trabajadores</t>
  </si>
  <si>
    <t>AQ 04.02 Formación y responsabilidades asignadas</t>
  </si>
  <si>
    <t>AQ 04.03 Peligros para los trabajadores y primeros auxilios</t>
  </si>
  <si>
    <t>AQ 04.04 Equipos de protección individual</t>
  </si>
  <si>
    <t>AQ 04.05 Bienestar de los trabajadores</t>
  </si>
  <si>
    <t>AQ 05 ACTIVIDADES SUBCONTRATADAS (SUBCONTRATISTAS)</t>
  </si>
  <si>
    <t>AQ 06 GESTIÓN AMBIENTAL Y DE LA BIODIVERSIDAD</t>
  </si>
  <si>
    <t>AQ 06.01 Identificación de residuos y contaminantes</t>
  </si>
  <si>
    <t>AQ 06.02 Plan de acción para residuos y contaminantes</t>
  </si>
  <si>
    <t>AQ 06.03 Impacto y gestión ambiental</t>
  </si>
  <si>
    <t>AQ 06.04 Utilización y eliminación de aguas</t>
  </si>
  <si>
    <t>AQ 07 CONSERVACIÓN</t>
  </si>
  <si>
    <t>AQ 07.02 Plan de exclusión de depredadores</t>
  </si>
  <si>
    <t>AQ 07.04 Áreas de alto valor de conservación</t>
  </si>
  <si>
    <t>AQ 07.05 Mejoramiento ecológico de áreas improductivas</t>
  </si>
  <si>
    <t>AQ 07.06 Eficiencia energética</t>
  </si>
  <si>
    <t>AQ 08 RECLAMACIONES</t>
  </si>
  <si>
    <t>AQ 09 PROCEDIMIENTO DE RECUPERACIÓN Y RETIRADA</t>
  </si>
  <si>
    <t>AQ 10 PROTECCIÓN DE LOS ALIMENTOS</t>
  </si>
  <si>
    <t>AQ 11 ESTADO GLOBALG.A.P.</t>
  </si>
  <si>
    <t>AQ 12 USO DEL LOGOTIPO</t>
  </si>
  <si>
    <t>AQ 13 PROPIEDAD PARALELA</t>
  </si>
  <si>
    <t>AQ 14 BALANCE DE MASAS EN LA GRANJA</t>
  </si>
  <si>
    <t>AQ 15 DECLARACIÓN DE LA POLÍTICA DE INOCUIDAD ALIMENTARIA</t>
  </si>
  <si>
    <t>AQ 17 ESPECIFICACIONES, PRODUCTOS NO CONFORMES Y LIBERACIÓN DEL PRODUCTO EN LA GRANJA</t>
  </si>
  <si>
    <t>AQ 18 REPRODUCCIÓN - En esta sección se encuentran los principios y criterios adicionales específicos para estaciones de reproducción y crianza, cuando están cubiertas por el certificado.</t>
  </si>
  <si>
    <t>AQ 18.01 Reproductores y semillas</t>
  </si>
  <si>
    <t>AQ 18.02 Gestión de las estaciones de reproducción y crianza</t>
  </si>
  <si>
    <t>AQ 18.03 Masaje abdominal de reproductores</t>
  </si>
  <si>
    <t>AQ 19 COMPUESTOS QUÍMICOS</t>
  </si>
  <si>
    <t>AQ 19.01 Almacenamiento de compuestos químicos</t>
  </si>
  <si>
    <t>AQ 19.02 Recipientes vacíos y productos químicos no usados</t>
  </si>
  <si>
    <t>AQ 19.03 Transporte de compuestos químicos</t>
  </si>
  <si>
    <t>AQ 20 BIENESTAR, GESTIÓN Y CRÍA DE ESPECIES ACUÁTICAS DE CULTIVO (en todos los puntos de la cadena de producción)</t>
  </si>
  <si>
    <t>AQ 20.01 Trazabilidad y origen de la población</t>
  </si>
  <si>
    <t>AQ 20.02 Salud y bienestar de las especies acuáticas de cultivo</t>
  </si>
  <si>
    <t>AQ 20.03 Tratamientos</t>
  </si>
  <si>
    <t>AQ 20.04 Registros de tratamientos</t>
  </si>
  <si>
    <t>AQ 20.05 Mortalidad</t>
  </si>
  <si>
    <t>AQ 20.06 Todos los recintos en los cuerpos de agua</t>
  </si>
  <si>
    <t>AQ 20.07 Estanques</t>
  </si>
  <si>
    <t>AQ 20.08 Bioseguridad</t>
  </si>
  <si>
    <t>AQ 20.09 Maquinaria y equipos</t>
  </si>
  <si>
    <t>AQ 21 MUESTREO Y ANÁLISIS DE ESPECIES ACUÁTICAS DE CULTIVO</t>
  </si>
  <si>
    <t xml:space="preserve">AQ 22 GESTIÓN DE ALIMENTOS PARA ESPECIES ACUÁTICAS DE CULTIVO </t>
  </si>
  <si>
    <t>AQ 22.02 Registros de alimentos para especies acuáticas de cultivo</t>
  </si>
  <si>
    <t>AQ 22.03 Almacenamiento de alimentos para especies acuáticas de cultivo</t>
  </si>
  <si>
    <t>AQ 23 CONTROL DE PLAGAS</t>
  </si>
  <si>
    <t>AQ 24 OPERACIONES DE COSECHA Y POSTCOSECHA</t>
  </si>
  <si>
    <t>AQ 24.01 Cosecha: método de cosecha/envío</t>
  </si>
  <si>
    <t>AQ 24.02 Trazabilidad de las especies acuáticas de cultivo cosechadas</t>
  </si>
  <si>
    <t>AQ 25 ÁREAS DE CONTENCIÓN Y AGLOMERACIÓN</t>
  </si>
  <si>
    <t>AQ 25.01 Bienestar de las especies acuáticas de cultivo en las áreas de contención y aglomeración, incluido el traslado de ejemplares vivos en embarcaciones, y/o antes del sacrificio</t>
  </si>
  <si>
    <t>AQ 25.02 Mortalidades en las áreas de contención, incluidas las embarcaciones, y/o antes del sacrificio</t>
  </si>
  <si>
    <t>AQ 25.03 Escapes y especies autóctonas</t>
  </si>
  <si>
    <t>AQ 26 ACTIVIDADES DE SACRIFICIO</t>
  </si>
  <si>
    <t>AQ 26.01 Aturdimiento y desangrado</t>
  </si>
  <si>
    <t>AQ 26.02 Aguas con sangre</t>
  </si>
  <si>
    <t>AQ 27 DEPURACIÓN</t>
  </si>
  <si>
    <t>AQ 07.01 Impacto de la producción en el medio ambiente y en la biodiversidad</t>
  </si>
  <si>
    <t xml:space="preserve">AQ 16 MITIGACIÓN DEL FRAUDE ALIMENTARIO </t>
  </si>
  <si>
    <t>AQ 28.01 ESTRUCTURA DE GESTIÓN</t>
  </si>
  <si>
    <t>AQ 28.02 VERIFICACIÓN DE INSUMOS Y SALIDAS</t>
  </si>
  <si>
    <t>AQ 28.03 TRAZABILIDAD</t>
  </si>
  <si>
    <t>AQ 28.04 IDENTIFICACIÓN DE SALIDA CON ESTADO DE LA CERTIFICACIÓN (PROCEDENTE DE PROCESOS DE PRODUCCIÓN CON CERTIFICACIÓN)</t>
  </si>
  <si>
    <t>AQ 28.05 PRODUCTOS CON LOS ELEMENTOS VISUALES DE LA ETIQUETA GGN</t>
  </si>
  <si>
    <t>AQ 28.06 SISTEMA DE INOCUIDAD ALIMENTARIA</t>
  </si>
  <si>
    <t>FO 04.01 Conservación del suelo</t>
  </si>
  <si>
    <t>FO 05.01 Fuentes de agua</t>
  </si>
  <si>
    <t>FO 10 BIODIVERSIDAD</t>
  </si>
  <si>
    <t>POSTCOSECHA: BALANCE DE MASAS Y TRAZABILIDAD</t>
  </si>
  <si>
    <r>
      <rPr>
        <b/>
        <i/>
        <sz val="8"/>
        <rFont val="Arial"/>
        <family val="2"/>
      </rPr>
      <t>Descripción</t>
    </r>
    <r>
      <rPr>
        <b/>
        <sz val="8"/>
        <rFont val="Arial"/>
        <family val="2"/>
      </rPr>
      <t>/Principio</t>
    </r>
  </si>
  <si>
    <t>En la etapa de las operaciones de producción registrada para la certificación (ya sea la etapa de estación de reproducción y crianza y/o la etapa engorde), ¿se alimenta a las especies acuáticas de cultivo con alimentos compuestos para especies acuáticas de cultivo?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</si>
</sst>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8"/>
      <name val="Calibri"/>
      <family val="2"/>
      <scheme val="minor"/>
    </font>
    <font>
      <sz val="11"/>
      <color theme="1"/>
      <name val="Calibri"/>
      <family val="2"/>
      <scheme val="minor"/>
    </font>
    <font>
      <sz val="70"/>
      <color rgb="FF00A513"/>
      <name val="Arial Black"/>
      <family val="2"/>
    </font>
    <font>
      <b/>
      <sz val="22"/>
      <color theme="1" tint="0.249977111117893"/>
      <name val="Arial"/>
      <family val="2"/>
    </font>
    <font>
      <b/>
      <sz val="14"/>
      <color theme="1" tint="0.249977111117893"/>
      <name val="Arial"/>
      <family val="2"/>
    </font>
    <font>
      <sz val="10"/>
      <color theme="1"/>
      <name val="Calibri"/>
      <family val="2"/>
      <scheme val="minor"/>
    </font>
    <font>
      <sz val="14"/>
      <color theme="1" tint="0.249977111117893"/>
      <name val="Arial"/>
      <family val="2"/>
    </font>
    <font>
      <sz val="10"/>
      <color theme="1" tint="0.249977111117893"/>
      <name val="Arial"/>
      <family val="2"/>
    </font>
    <font>
      <b/>
      <u/>
      <sz val="11"/>
      <color indexed="8"/>
      <name val="Arial"/>
      <family val="2"/>
    </font>
    <font>
      <sz val="9"/>
      <color indexed="8"/>
      <name val="Arial"/>
      <family val="2"/>
    </font>
    <font>
      <sz val="8"/>
      <color theme="1"/>
      <name val="Arial"/>
      <family val="2"/>
    </font>
    <font>
      <b/>
      <sz val="8"/>
      <name val="Arial"/>
      <family val="2"/>
    </font>
    <font>
      <b/>
      <sz val="8"/>
      <color theme="1"/>
      <name val="Arial"/>
      <family val="2"/>
    </font>
    <font>
      <sz val="10"/>
      <name val="Arial"/>
      <family val="2"/>
    </font>
    <font>
      <b/>
      <sz val="9"/>
      <name val="Arial"/>
      <family val="2"/>
    </font>
    <font>
      <sz val="9"/>
      <name val="Arial"/>
      <family val="2"/>
    </font>
    <font>
      <sz val="9"/>
      <name val="Century Gothic"/>
      <family val="2"/>
    </font>
    <font>
      <b/>
      <sz val="9"/>
      <name val="Century Gothic"/>
      <family val="2"/>
    </font>
    <font>
      <b/>
      <strike/>
      <sz val="9"/>
      <color rgb="FFFF0000"/>
      <name val="Arial"/>
      <family val="2"/>
    </font>
    <font>
      <sz val="12"/>
      <color indexed="8"/>
      <name val="Calibri"/>
      <family val="2"/>
    </font>
    <font>
      <b/>
      <sz val="9"/>
      <color rgb="FFFF0000"/>
      <name val="Arial"/>
      <family val="2"/>
    </font>
    <font>
      <sz val="9"/>
      <color rgb="FFFF0000"/>
      <name val="Century Gothic"/>
      <family val="2"/>
    </font>
    <font>
      <b/>
      <strike/>
      <sz val="9"/>
      <name val="Arial"/>
      <family val="2"/>
    </font>
    <font>
      <strike/>
      <sz val="9"/>
      <name val="Century Gothic"/>
      <family val="2"/>
    </font>
    <font>
      <b/>
      <sz val="9"/>
      <color indexed="8"/>
      <name val="Arial"/>
      <family val="2"/>
    </font>
    <font>
      <sz val="9"/>
      <color indexed="8"/>
      <name val="Century Gothic"/>
      <family val="2"/>
    </font>
    <font>
      <sz val="9"/>
      <color theme="1"/>
      <name val="Calibri"/>
      <family val="2"/>
      <scheme val="minor"/>
    </font>
    <font>
      <b/>
      <sz val="9"/>
      <color rgb="FF000000"/>
      <name val="Arial"/>
      <family val="2"/>
    </font>
    <font>
      <b/>
      <sz val="9"/>
      <color theme="1"/>
      <name val="Arial"/>
      <family val="2"/>
    </font>
    <font>
      <sz val="9"/>
      <color theme="1" tint="0.249977111117893"/>
      <name val="Arial"/>
      <family val="2"/>
    </font>
    <font>
      <i/>
      <sz val="9"/>
      <name val="Arial"/>
      <family val="2"/>
    </font>
    <font>
      <sz val="9"/>
      <color theme="1"/>
      <name val="Arial"/>
      <family val="2"/>
    </font>
    <font>
      <sz val="11"/>
      <color rgb="FF000000"/>
      <name val="Calibri"/>
      <family val="2"/>
      <scheme val="minor"/>
    </font>
    <font>
      <b/>
      <i/>
      <sz val="8"/>
      <name val="Arial"/>
      <family val="2"/>
    </font>
  </fonts>
  <fills count="7">
    <fill>
      <patternFill patternType="none"/>
    </fill>
    <fill>
      <patternFill patternType="gray125"/>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D9E1F2"/>
        <bgColor rgb="FFD9E1F2"/>
      </patternFill>
    </fill>
  </fills>
  <borders count="14">
    <border>
      <left/>
      <right/>
      <top/>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ck">
        <color theme="0"/>
      </left>
      <right style="thick">
        <color theme="0"/>
      </right>
      <top style="thick">
        <color theme="0"/>
      </top>
      <bottom style="thick">
        <color theme="0"/>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diagonal/>
    </border>
    <border>
      <left/>
      <right style="thin">
        <color indexed="64"/>
      </right>
      <top style="thin">
        <color indexed="64"/>
      </top>
      <bottom/>
      <diagonal/>
    </border>
    <border>
      <left/>
      <right style="thin">
        <color theme="4" tint="0.39997558519241921"/>
      </right>
      <top style="thin">
        <color theme="4" tint="0.39997558519241921"/>
      </top>
      <bottom style="thin">
        <color theme="4" tint="0.39997558519241921"/>
      </bottom>
      <diagonal/>
    </border>
  </borders>
  <cellStyleXfs count="4">
    <xf numFmtId="0" fontId="0" fillId="0" borderId="0"/>
    <xf numFmtId="0" fontId="2" fillId="0" borderId="0"/>
    <xf numFmtId="0" fontId="14" fillId="0" borderId="0"/>
    <xf numFmtId="0" fontId="20" fillId="0" borderId="0"/>
  </cellStyleXfs>
  <cellXfs count="98">
    <xf numFmtId="0" fontId="0" fillId="0" borderId="0" xfId="0"/>
    <xf numFmtId="0" fontId="2" fillId="0" borderId="0" xfId="1"/>
    <xf numFmtId="0" fontId="3" fillId="0" borderId="0" xfId="1" applyFont="1" applyAlignment="1">
      <alignment horizontal="center" vertical="top"/>
    </xf>
    <xf numFmtId="0" fontId="5" fillId="0" borderId="0" xfId="1" applyFont="1" applyAlignment="1">
      <alignment horizontal="left" wrapText="1"/>
    </xf>
    <xf numFmtId="0" fontId="6" fillId="0" borderId="0" xfId="1" applyFont="1" applyAlignment="1">
      <alignment horizontal="left"/>
    </xf>
    <xf numFmtId="0" fontId="7" fillId="0" borderId="0" xfId="1" applyFont="1" applyAlignment="1">
      <alignment horizontal="left"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5" fillId="0" borderId="0" xfId="1" applyFont="1" applyAlignment="1">
      <alignment horizontal="center"/>
    </xf>
    <xf numFmtId="0" fontId="9" fillId="0" borderId="0" xfId="0" applyFont="1" applyAlignment="1">
      <alignment vertical="center"/>
    </xf>
    <xf numFmtId="0" fontId="10" fillId="0" borderId="0" xfId="0" applyFont="1" applyAlignment="1">
      <alignment horizontal="justify" vertical="center"/>
    </xf>
    <xf numFmtId="0" fontId="11" fillId="0" borderId="0" xfId="0" applyFont="1" applyAlignment="1">
      <alignment vertical="top" wrapText="1"/>
    </xf>
    <xf numFmtId="0" fontId="4" fillId="0" borderId="0" xfId="1" applyFont="1" applyAlignment="1">
      <alignment horizontal="left" wrapText="1"/>
    </xf>
    <xf numFmtId="0" fontId="13" fillId="0" borderId="3" xfId="0" applyFont="1" applyBorder="1" applyAlignment="1">
      <alignment vertical="top" wrapText="1"/>
    </xf>
    <xf numFmtId="0" fontId="13" fillId="0" borderId="4" xfId="0" applyFont="1" applyBorder="1" applyAlignment="1">
      <alignment vertical="top" wrapText="1"/>
    </xf>
    <xf numFmtId="0" fontId="13" fillId="0" borderId="0" xfId="0" applyFont="1" applyAlignment="1">
      <alignment vertical="top" wrapText="1"/>
    </xf>
    <xf numFmtId="0" fontId="15" fillId="0" borderId="0" xfId="2" applyFont="1" applyAlignment="1">
      <alignment vertical="top" wrapText="1"/>
    </xf>
    <xf numFmtId="0" fontId="15" fillId="0" borderId="0" xfId="2" applyFont="1" applyAlignment="1">
      <alignment vertical="center"/>
    </xf>
    <xf numFmtId="0" fontId="16" fillId="0" borderId="0" xfId="2" applyFont="1" applyAlignment="1">
      <alignment vertical="center"/>
    </xf>
    <xf numFmtId="0" fontId="17" fillId="0" borderId="0" xfId="2" applyFont="1" applyAlignment="1">
      <alignment vertical="center"/>
    </xf>
    <xf numFmtId="0" fontId="16" fillId="0" borderId="0" xfId="2" applyFont="1" applyAlignment="1">
      <alignment vertical="center" wrapText="1"/>
    </xf>
    <xf numFmtId="0" fontId="15" fillId="4" borderId="6" xfId="2" applyFont="1" applyFill="1" applyBorder="1" applyAlignment="1" applyProtection="1">
      <alignment horizontal="center" vertical="center"/>
      <protection locked="0"/>
    </xf>
    <xf numFmtId="0" fontId="18" fillId="0" borderId="0" xfId="2" applyFont="1" applyAlignment="1">
      <alignment vertical="center"/>
    </xf>
    <xf numFmtId="0" fontId="15" fillId="0" borderId="0" xfId="2" applyFont="1" applyAlignment="1">
      <alignment vertical="center" wrapText="1"/>
    </xf>
    <xf numFmtId="0" fontId="15" fillId="0" borderId="0" xfId="2" applyFont="1" applyAlignment="1">
      <alignment horizontal="center" vertical="center"/>
    </xf>
    <xf numFmtId="0" fontId="19" fillId="0" borderId="0" xfId="2" applyFont="1" applyAlignment="1">
      <alignment horizontal="center" vertical="center"/>
    </xf>
    <xf numFmtId="0" fontId="16" fillId="0" borderId="0" xfId="2" applyFont="1" applyAlignment="1">
      <alignment horizontal="left" vertical="center" wrapText="1" indent="2"/>
    </xf>
    <xf numFmtId="0" fontId="15" fillId="4" borderId="6" xfId="3" applyFont="1" applyFill="1" applyBorder="1" applyAlignment="1" applyProtection="1">
      <alignment horizontal="center" vertical="center"/>
      <protection locked="0"/>
    </xf>
    <xf numFmtId="0" fontId="22" fillId="0" borderId="0" xfId="2" applyFont="1" applyAlignment="1">
      <alignment vertical="center"/>
    </xf>
    <xf numFmtId="0" fontId="24" fillId="0" borderId="0" xfId="2" applyFont="1" applyAlignment="1">
      <alignment vertical="center"/>
    </xf>
    <xf numFmtId="0" fontId="16" fillId="0" borderId="0" xfId="2" applyFont="1" applyAlignment="1">
      <alignment horizontal="left" vertical="center" wrapText="1"/>
    </xf>
    <xf numFmtId="0" fontId="17" fillId="0" borderId="0" xfId="2" applyFont="1" applyAlignment="1">
      <alignment horizontal="left" vertical="center" indent="3"/>
    </xf>
    <xf numFmtId="0" fontId="25" fillId="0" borderId="0" xfId="3" applyFont="1" applyAlignment="1">
      <alignment vertical="center"/>
    </xf>
    <xf numFmtId="0" fontId="26" fillId="0" borderId="0" xfId="3" applyFont="1" applyAlignment="1">
      <alignment vertical="center"/>
    </xf>
    <xf numFmtId="0" fontId="10" fillId="0" borderId="0" xfId="3" applyFont="1" applyAlignment="1">
      <alignment vertical="center"/>
    </xf>
    <xf numFmtId="0" fontId="26" fillId="0" borderId="0" xfId="3" applyFont="1" applyAlignment="1">
      <alignment vertical="center" wrapText="1"/>
    </xf>
    <xf numFmtId="0" fontId="17" fillId="0" borderId="0" xfId="3" applyFont="1" applyAlignment="1">
      <alignment vertical="center"/>
    </xf>
    <xf numFmtId="0" fontId="17" fillId="0" borderId="0" xfId="2" applyFont="1" applyAlignment="1">
      <alignment vertical="center" wrapText="1"/>
    </xf>
    <xf numFmtId="0" fontId="27" fillId="0" borderId="0" xfId="0" applyFont="1"/>
    <xf numFmtId="0" fontId="17" fillId="0" borderId="0" xfId="0" applyFont="1" applyAlignment="1">
      <alignment wrapText="1"/>
    </xf>
    <xf numFmtId="0" fontId="0" fillId="2" borderId="1" xfId="0" applyFill="1" applyBorder="1"/>
    <xf numFmtId="0" fontId="27" fillId="0" borderId="7" xfId="0" applyFont="1" applyBorder="1"/>
    <xf numFmtId="0" fontId="11" fillId="0" borderId="5" xfId="0" applyFont="1" applyBorder="1" applyAlignment="1">
      <alignment horizontal="left" vertical="top" wrapText="1"/>
    </xf>
    <xf numFmtId="0" fontId="11" fillId="0" borderId="2" xfId="0" applyFont="1" applyBorder="1" applyAlignment="1">
      <alignment horizontal="left" vertical="top" wrapText="1"/>
    </xf>
    <xf numFmtId="0" fontId="12" fillId="3" borderId="2" xfId="0" applyFont="1" applyFill="1" applyBorder="1" applyAlignment="1">
      <alignment vertical="center" wrapText="1"/>
    </xf>
    <xf numFmtId="0" fontId="0" fillId="0" borderId="0" xfId="0" applyAlignment="1">
      <alignment horizontal="right"/>
    </xf>
    <xf numFmtId="0" fontId="11" fillId="0" borderId="9" xfId="0" applyFont="1" applyBorder="1" applyAlignment="1">
      <alignment horizontal="left" vertical="top" wrapText="1"/>
    </xf>
    <xf numFmtId="0" fontId="0" fillId="2" borderId="10" xfId="0" applyFill="1" applyBorder="1"/>
    <xf numFmtId="0" fontId="0" fillId="0" borderId="0" xfId="0" applyAlignment="1">
      <alignment wrapText="1"/>
    </xf>
    <xf numFmtId="0" fontId="0" fillId="2" borderId="11" xfId="0" applyFill="1" applyBorder="1"/>
    <xf numFmtId="0" fontId="27" fillId="0" borderId="8" xfId="0" applyFont="1" applyBorder="1"/>
    <xf numFmtId="0" fontId="11" fillId="0" borderId="12" xfId="0" applyFont="1" applyBorder="1" applyAlignment="1">
      <alignment horizontal="left" vertical="top" wrapText="1"/>
    </xf>
    <xf numFmtId="0" fontId="0" fillId="0" borderId="13" xfId="0" applyBorder="1"/>
    <xf numFmtId="0" fontId="0" fillId="2" borderId="13" xfId="0" applyFill="1" applyBorder="1"/>
    <xf numFmtId="0" fontId="11" fillId="0" borderId="2" xfId="0" applyNumberFormat="1" applyFont="1" applyBorder="1" applyAlignment="1">
      <alignment vertical="top" wrapText="1"/>
    </xf>
    <xf numFmtId="0" fontId="11" fillId="0" borderId="9" xfId="0" applyNumberFormat="1" applyFont="1" applyBorder="1" applyAlignment="1">
      <alignment horizontal="left" vertical="top" wrapText="1"/>
    </xf>
    <xf numFmtId="0" fontId="11" fillId="0" borderId="2" xfId="0" applyNumberFormat="1" applyFont="1" applyBorder="1" applyAlignment="1">
      <alignment horizontal="left" vertical="top" wrapText="1"/>
    </xf>
    <xf numFmtId="0" fontId="11" fillId="0" borderId="2" xfId="0" applyNumberFormat="1" applyFont="1" applyFill="1" applyBorder="1" applyAlignment="1">
      <alignment horizontal="left" vertical="top" wrapText="1"/>
    </xf>
    <xf numFmtId="0" fontId="11" fillId="0" borderId="9" xfId="0" applyNumberFormat="1" applyFont="1" applyBorder="1" applyAlignment="1">
      <alignment vertical="top" wrapText="1"/>
    </xf>
    <xf numFmtId="0" fontId="11" fillId="0" borderId="9" xfId="0" applyNumberFormat="1" applyFont="1" applyFill="1" applyBorder="1" applyAlignment="1">
      <alignment horizontal="left" vertical="top" wrapText="1"/>
    </xf>
    <xf numFmtId="0" fontId="10" fillId="0" borderId="0" xfId="3" applyFont="1" applyAlignment="1">
      <alignment vertical="center" wrapText="1"/>
    </xf>
    <xf numFmtId="0" fontId="16" fillId="0" borderId="0" xfId="3" applyFont="1" applyAlignment="1">
      <alignment vertical="center"/>
    </xf>
    <xf numFmtId="0" fontId="25" fillId="0" borderId="0" xfId="3" applyFont="1" applyAlignment="1">
      <alignment vertical="center" wrapText="1"/>
    </xf>
    <xf numFmtId="0" fontId="29" fillId="0" borderId="2" xfId="0" applyFont="1" applyBorder="1" applyAlignment="1">
      <alignment vertical="center" wrapText="1"/>
    </xf>
    <xf numFmtId="0" fontId="15" fillId="0" borderId="0" xfId="2" applyFont="1" applyAlignment="1" applyProtection="1">
      <alignment vertical="center"/>
      <protection locked="0"/>
    </xf>
    <xf numFmtId="0" fontId="21" fillId="0" borderId="0" xfId="2" applyFont="1" applyAlignment="1" applyProtection="1">
      <alignment vertical="center"/>
      <protection locked="0"/>
    </xf>
    <xf numFmtId="0" fontId="23" fillId="0" borderId="0" xfId="2" applyFont="1" applyAlignment="1" applyProtection="1">
      <alignment vertical="center"/>
      <protection locked="0"/>
    </xf>
    <xf numFmtId="0" fontId="11" fillId="0" borderId="0" xfId="0" applyFont="1" applyBorder="1" applyAlignment="1">
      <alignment vertical="top" wrapText="1"/>
    </xf>
    <xf numFmtId="0" fontId="11" fillId="5" borderId="2" xfId="0" applyNumberFormat="1" applyFont="1" applyFill="1" applyBorder="1" applyAlignment="1">
      <alignment horizontal="left" vertical="top" wrapText="1"/>
    </xf>
    <xf numFmtId="0" fontId="33" fillId="6" borderId="0" xfId="0" applyFont="1" applyFill="1"/>
    <xf numFmtId="0" fontId="33" fillId="0" borderId="0" xfId="0" applyFont="1"/>
    <xf numFmtId="0" fontId="33" fillId="0" borderId="0" xfId="0" applyFont="1" applyAlignment="1">
      <alignment wrapText="1"/>
    </xf>
    <xf numFmtId="0" fontId="33" fillId="6" borderId="0" xfId="0" applyFont="1" applyFill="1" applyAlignment="1">
      <alignment wrapText="1"/>
    </xf>
    <xf numFmtId="0" fontId="29" fillId="3" borderId="2" xfId="0" applyFont="1" applyFill="1" applyBorder="1" applyAlignment="1">
      <alignment vertical="top" wrapText="1"/>
    </xf>
    <xf numFmtId="0" fontId="32" fillId="0" borderId="2" xfId="0" applyFont="1" applyBorder="1" applyAlignment="1">
      <alignment vertical="center" wrapText="1"/>
    </xf>
    <xf numFmtId="0" fontId="16" fillId="0" borderId="0" xfId="0" applyFont="1" applyAlignment="1">
      <alignment wrapText="1"/>
    </xf>
    <xf numFmtId="0" fontId="15" fillId="4" borderId="6" xfId="2" applyFont="1" applyFill="1" applyBorder="1" applyAlignment="1" applyProtection="1">
      <alignment horizontal="left" vertical="center"/>
      <protection locked="0"/>
    </xf>
    <xf numFmtId="0" fontId="29" fillId="3" borderId="2" xfId="0" applyFont="1" applyFill="1" applyBorder="1" applyAlignment="1" applyProtection="1">
      <alignment vertical="top" wrapText="1"/>
      <protection locked="0"/>
    </xf>
    <xf numFmtId="0" fontId="15" fillId="0" borderId="0" xfId="2" applyFont="1" applyAlignment="1" applyProtection="1">
      <alignment horizontal="left" vertical="center" indent="3"/>
      <protection locked="0"/>
    </xf>
    <xf numFmtId="0" fontId="25" fillId="0" borderId="0" xfId="3" applyFont="1" applyAlignment="1" applyProtection="1">
      <alignment vertical="center"/>
      <protection locked="0"/>
    </xf>
    <xf numFmtId="0" fontId="16" fillId="0" borderId="0" xfId="2" applyFont="1" applyAlignment="1" applyProtection="1">
      <alignment vertical="center"/>
    </xf>
    <xf numFmtId="0" fontId="15" fillId="0" borderId="0" xfId="2" applyFont="1" applyAlignment="1" applyProtection="1">
      <alignment horizontal="left" vertical="center" indent="3"/>
    </xf>
    <xf numFmtId="0" fontId="15" fillId="0" borderId="0" xfId="2" applyFont="1" applyAlignment="1" applyProtection="1">
      <alignment vertical="center"/>
    </xf>
    <xf numFmtId="0" fontId="15" fillId="0" borderId="0" xfId="3" applyFont="1" applyAlignment="1" applyProtection="1">
      <alignment horizontal="center" vertical="center"/>
    </xf>
    <xf numFmtId="0" fontId="11" fillId="0" borderId="2" xfId="0" applyNumberFormat="1" applyFont="1" applyFill="1" applyBorder="1" applyAlignment="1" applyProtection="1">
      <alignment horizontal="left" vertical="top" wrapText="1"/>
      <protection locked="0"/>
    </xf>
    <xf numFmtId="0" fontId="11" fillId="5" borderId="2" xfId="0" applyNumberFormat="1" applyFont="1" applyFill="1" applyBorder="1" applyAlignment="1" applyProtection="1">
      <alignment horizontal="left" vertical="top" wrapText="1"/>
      <protection locked="0"/>
    </xf>
    <xf numFmtId="0" fontId="11" fillId="0" borderId="0" xfId="0" applyFont="1" applyAlignment="1" applyProtection="1">
      <alignment vertical="top" wrapText="1"/>
      <protection locked="0"/>
    </xf>
    <xf numFmtId="0" fontId="12" fillId="3" borderId="2" xfId="0" applyFont="1" applyFill="1" applyBorder="1" applyAlignment="1" applyProtection="1">
      <alignment vertical="center" wrapText="1"/>
    </xf>
    <xf numFmtId="0" fontId="0" fillId="0" borderId="0" xfId="0" applyAlignment="1">
      <alignment horizontal="center"/>
    </xf>
    <xf numFmtId="0" fontId="33" fillId="0" borderId="0" xfId="0" applyFont="1"/>
    <xf numFmtId="0" fontId="33" fillId="0" borderId="0" xfId="0" applyFont="1" applyAlignment="1">
      <alignment wrapText="1"/>
    </xf>
    <xf numFmtId="0" fontId="32" fillId="0" borderId="0" xfId="0" applyFont="1" applyAlignment="1">
      <alignment vertical="top" wrapText="1"/>
    </xf>
    <xf numFmtId="0" fontId="32" fillId="0" borderId="2" xfId="0" applyFont="1" applyBorder="1" applyAlignment="1">
      <alignment vertical="center" wrapText="1"/>
    </xf>
    <xf numFmtId="0" fontId="28" fillId="0" borderId="0" xfId="0" applyFont="1"/>
    <xf numFmtId="0" fontId="16" fillId="0" borderId="0" xfId="0" applyFont="1" applyAlignment="1">
      <alignment wrapText="1"/>
    </xf>
    <xf numFmtId="0" fontId="16" fillId="0" borderId="0" xfId="0" applyFont="1" applyAlignment="1">
      <alignment vertical="top" wrapText="1"/>
    </xf>
    <xf numFmtId="0" fontId="15" fillId="4" borderId="6" xfId="2" applyFont="1" applyFill="1" applyBorder="1" applyAlignment="1" applyProtection="1">
      <alignment horizontal="left" vertical="center"/>
      <protection locked="0"/>
    </xf>
    <xf numFmtId="0" fontId="15" fillId="4" borderId="6" xfId="3" applyFont="1" applyFill="1" applyBorder="1" applyAlignment="1" applyProtection="1">
      <alignment horizontal="left" vertical="center"/>
      <protection locked="0"/>
    </xf>
  </cellXfs>
  <cellStyles count="4">
    <cellStyle name="Normal" xfId="0" builtinId="0"/>
    <cellStyle name="Normal 2" xfId="2" xr:uid="{C3485E64-CE88-4B96-8208-978A74BE3F32}"/>
    <cellStyle name="Normal 3" xfId="3" xr:uid="{DAD9406A-68A2-4AA3-8572-2ABF27A4963C}"/>
    <cellStyle name="Standard 2" xfId="1" xr:uid="{B87F995B-24D7-4906-BEFF-E6FBCBD3545A}"/>
  </cellStyles>
  <dxfs count="79">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border>
    </dxf>
    <dxf>
      <font>
        <b val="0"/>
        <i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strike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numFmt numFmtId="0" formatCode="Genera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8"/>
        <color theme="1"/>
        <name val="Arial"/>
        <family val="2"/>
        <scheme val="none"/>
      </font>
      <alignment horizontal="left" vertical="top" textRotation="0" wrapText="1" indent="0" justifyLastLine="0" shrinkToFit="0" readingOrder="0"/>
    </dxf>
    <dxf>
      <border>
        <bottom style="thin">
          <color indexed="64"/>
        </bottom>
      </border>
    </dxf>
    <dxf>
      <font>
        <b/>
        <strike val="0"/>
        <outline val="0"/>
        <shadow val="0"/>
        <u val="none"/>
        <vertAlign val="baseline"/>
        <sz val="8"/>
        <color theme="1"/>
        <name val="Arial"/>
        <family val="2"/>
        <scheme val="none"/>
      </font>
      <alignment vertical="top" textRotation="0" wrapText="1" indent="0" justifyLastLine="0" shrinkToFit="0" readingOrder="0"/>
      <border diagonalUp="0" diagonalDown="0" outline="0">
        <left style="thin">
          <color indexed="64"/>
        </left>
        <right style="thin">
          <color indexed="64"/>
        </right>
        <top/>
        <bottom/>
      </border>
    </dxf>
    <dxf>
      <font>
        <strike val="0"/>
      </font>
      <fill>
        <patternFill>
          <bgColor theme="0" tint="-0.14996795556505021"/>
        </patternFill>
      </fill>
    </dxf>
    <dxf>
      <font>
        <b/>
        <i val="0"/>
      </font>
    </dxf>
    <dxf>
      <font>
        <b val="0"/>
        <i/>
      </font>
    </dxf>
    <dxf>
      <font>
        <strike val="0"/>
        <outline val="0"/>
        <shadow val="0"/>
        <u val="none"/>
        <vertAlign val="baseline"/>
        <sz val="9"/>
      </font>
      <numFmt numFmtId="0" formatCode="General"/>
      <border>
        <left style="thin">
          <color indexed="64"/>
        </left>
      </border>
    </dxf>
    <dxf>
      <font>
        <strike val="0"/>
        <outline val="0"/>
        <shadow val="0"/>
        <u val="none"/>
        <vertAlign val="baseline"/>
        <sz val="9"/>
        <color theme="1"/>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9"/>
        <color theme="1"/>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9"/>
      </font>
      <border>
        <right style="thin">
          <color indexed="64"/>
        </right>
      </border>
    </dxf>
    <dxf>
      <font>
        <strike val="0"/>
        <outline val="0"/>
        <shadow val="0"/>
        <u val="none"/>
        <vertAlign val="baseline"/>
        <sz val="9"/>
      </font>
    </dxf>
    <dxf>
      <font>
        <strike val="0"/>
        <outline val="0"/>
        <shadow val="0"/>
        <u val="none"/>
        <vertAlign val="baseline"/>
        <sz val="9"/>
      </font>
    </dxf>
    <dxf>
      <font>
        <strike val="0"/>
        <outline val="0"/>
        <shadow val="0"/>
        <u val="none"/>
        <vertAlign val="baseline"/>
        <sz val="9"/>
      </font>
    </dxf>
    <dxf>
      <font>
        <strike val="0"/>
        <outline val="0"/>
        <shadow val="0"/>
        <u val="none"/>
        <vertAlign val="baseline"/>
        <sz val="9"/>
      </font>
    </dxf>
    <dxf>
      <numFmt numFmtId="0" formatCode="General"/>
    </dxf>
    <dxf>
      <numFmt numFmtId="0" formatCode="General"/>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s>
  <tableStyles count="0" defaultTableStyle="TableStyleMedium2" defaultPivotStyle="PivotStyleMedium9"/>
  <colors>
    <mruColors>
      <color rgb="FF00A0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762000</xdr:rowOff>
    </xdr:from>
    <xdr:to>
      <xdr:col>0</xdr:col>
      <xdr:colOff>0</xdr:colOff>
      <xdr:row>1</xdr:row>
      <xdr:rowOff>1235983</xdr:rowOff>
    </xdr:to>
    <xdr:pic>
      <xdr:nvPicPr>
        <xdr:cNvPr id="2" name="Grafik 5">
          <a:extLst>
            <a:ext uri="{FF2B5EF4-FFF2-40B4-BE49-F238E27FC236}">
              <a16:creationId xmlns:a16="http://schemas.microsoft.com/office/drawing/2014/main" id="{B286EF97-F2DF-4F47-AC10-602F570A93C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43000"/>
          <a:ext cx="3444875" cy="43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42863</xdr:colOff>
      <xdr:row>0</xdr:row>
      <xdr:rowOff>747713</xdr:rowOff>
    </xdr:from>
    <xdr:to>
      <xdr:col>0</xdr:col>
      <xdr:colOff>3485017</xdr:colOff>
      <xdr:row>1</xdr:row>
      <xdr:rowOff>64408</xdr:rowOff>
    </xdr:to>
    <xdr:pic>
      <xdr:nvPicPr>
        <xdr:cNvPr id="3" name="Grafik 5">
          <a:extLst>
            <a:ext uri="{FF2B5EF4-FFF2-40B4-BE49-F238E27FC236}">
              <a16:creationId xmlns:a16="http://schemas.microsoft.com/office/drawing/2014/main" id="{92E40C6A-F4E9-4766-8F74-6E62D046CAE8}"/>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3" y="1109663"/>
          <a:ext cx="3444875" cy="421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ntroduction"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Audit%20not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 note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E4A3C7A-B516-496C-AB14-13DFD3A2723D}" name="PIs" displayName="PIs" ref="A1:W258" totalsRowShown="0" headerRowDxfId="78" dataDxfId="77">
  <tableColumns count="23">
    <tableColumn id="1" xr3:uid="{044F80AF-13D6-43AB-A5B1-7C68AFF731FB}" name="GUID" dataDxfId="76"/>
    <tableColumn id="17" xr3:uid="{18AA75CE-354D-40EC-8920-6CB5FF46828F}" name="Column1" dataDxfId="75"/>
    <tableColumn id="2" xr3:uid="{032AB6E3-58C3-4C28-810E-11B0230C74A4}" name="Number" dataDxfId="74"/>
    <tableColumn id="3" xr3:uid="{3BEDC4F2-4D60-4F30-BA9F-5256E6C46012}" name="PGUID" dataDxfId="73"/>
    <tableColumn id="4" xr3:uid="{C458C529-1090-4A42-8287-B8C90CAF0DE6}" name="P" dataDxfId="72"/>
    <tableColumn id="5" xr3:uid="{70890F01-B018-4AF0-A586-A1EA8123A497}" name="CGUID" dataDxfId="71"/>
    <tableColumn id="6" xr3:uid="{7E0A4C5E-F331-49FA-A7C5-495D56B9B63C}" name="C" dataDxfId="70"/>
    <tableColumn id="7" xr3:uid="{12CB8529-E8DC-42E8-B394-018A3914F4BD}" name="L" dataDxfId="69"/>
    <tableColumn id="8" xr3:uid="{2ECC4D29-1A6C-4A6B-8EE9-0AED69B3D965}" name="LGUID" dataDxfId="68">
      <calculatedColumnFormula>INDEX(Level[Level],MATCH(PIs[[#This Row],[L]],Level[GUID],0),1)</calculatedColumnFormula>
    </tableColumn>
    <tableColumn id="9" xr3:uid="{5AB01D88-2273-4AB9-B72E-616FBC35468E}" name="MGUID" dataDxfId="67"/>
    <tableColumn id="10" xr3:uid="{CA1E3BB0-C3A8-4D32-AE73-CB6293C15C01}" name="M" dataDxfId="66"/>
    <tableColumn id="11" xr3:uid="{7DA1A90B-56BE-4C48-935D-69C11DDAAC0B}" name="JG" dataDxfId="65"/>
    <tableColumn id="12" xr3:uid="{E7B90937-1C27-4E1C-B645-1A7EBE5E84ED}" name="GG" dataDxfId="64"/>
    <tableColumn id="13" xr3:uid="{F9B3705B-9DF2-46AE-AF3D-B6C0F5432068}" name="SGUID" dataDxfId="63"/>
    <tableColumn id="14" xr3:uid="{34FE457F-8641-4B79-8C58-FEFA656005A7}" name="S" dataDxfId="62"/>
    <tableColumn id="18" xr3:uid="{0D51EE4F-0131-4DC7-B3A3-0B9059D4250F}" name="Sbody" dataDxfId="61"/>
    <tableColumn id="19" xr3:uid="{89ED2C2B-3939-45C5-A6E2-DA0AEA787F81}" name="Order" dataDxfId="60"/>
    <tableColumn id="15" xr3:uid="{712A3E4D-F5D7-4A6A-8BD1-BE1AECBA0B38}" name="SSGUID" dataDxfId="59"/>
    <tableColumn id="16" xr3:uid="{7C0E9491-7873-4873-BC23-156554227B84}" name="SS" dataDxfId="58"/>
    <tableColumn id="20" xr3:uid="{2D6C963D-100D-49FC-A450-A9BBE4571266}" name="Ssbody" dataDxfId="57"/>
    <tableColumn id="21" xr3:uid="{F9AE84F6-00C7-4EC9-8467-07E6258F51AA}" name="Column2" dataDxfId="56">
      <calculatedColumnFormula>INDEX(S2PQ_relational[],MATCH(PIs[[#This Row],[GUID]],S2PQ_relational[PIGUID],0),2)</calculatedColumnFormula>
    </tableColumn>
    <tableColumn id="22" xr3:uid="{28FF5430-6A66-4075-A5BC-614839005D6E}" name="NA Exempt" dataDxfId="55"/>
    <tableColumn id="23" xr3:uid="{CB5EC807-9B07-42CB-A81E-6F88D40415B6}" name="PHU" dataDxfId="5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DF33FD5-38F1-4EC4-94A7-453759C029D5}" name="unique_sections" displayName="unique_sections" ref="F2:I30" totalsRowShown="0">
  <autoFilter ref="F2:I30" xr:uid="{9DF33FD5-38F1-4EC4-94A7-453759C029D5}"/>
  <sortState xmlns:xlrd2="http://schemas.microsoft.com/office/spreadsheetml/2017/richdata2" ref="F3:I30">
    <sortCondition ref="I2:I3"/>
  </sortState>
  <tableColumns count="4">
    <tableColumn id="1" xr3:uid="{4C6C6EAC-E3B8-4983-B903-570950C4A390}" name="SGUID" dataDxfId="53"/>
    <tableColumn id="2" xr3:uid="{FB020DC4-E3B6-4389-B5EE-135BBCA6D60C}" name="S" dataDxfId="52"/>
    <tableColumn id="3" xr3:uid="{3491EBA2-6F3F-46A9-BA1F-8F37AA4C37BF}" name="Sbody" dataDxfId="51"/>
    <tableColumn id="4" xr3:uid="{2CCE8E68-43E0-4B1C-A9E7-ED729BE54A6A}" name="Order" dataDxfId="5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F03BFDF-A0C4-45F9-B333-3DA1688EB687}" name="sectionsubsection" displayName="sectionsubsection" ref="P2:V259" totalsRowShown="0">
  <autoFilter ref="P2:V259" xr:uid="{3F03BFDF-A0C4-45F9-B333-3DA1688EB687}"/>
  <tableColumns count="7">
    <tableColumn id="1" xr3:uid="{50AA5D40-C69F-4EEF-A749-049243C60406}" name="Section GUID" dataDxfId="49"/>
    <tableColumn id="2" xr3:uid="{BBBA6B65-7E6B-45A7-B27A-3A7BD37839E4}" name="Subsection GUID" dataDxfId="48"/>
    <tableColumn id="3" xr3:uid="{BA9D9A02-EE6E-429A-8E27-213401CC35CF}" name="Title" dataDxfId="47">
      <calculatedColumnFormula>P3&amp;Q3</calculatedColumnFormula>
    </tableColumn>
    <tableColumn id="4" xr3:uid="{32E95E8B-3C8E-4CB8-9588-F7AE4D08E8C5}" name="S Order" dataDxfId="46"/>
    <tableColumn id="5" xr3:uid="{B976C304-4D87-4ECE-A806-3A3AC63BBA14}" name="SS Order" dataDxfId="45"/>
    <tableColumn id="6" xr3:uid="{E9C1FCE4-D485-47DD-9199-94307EB0F9FF}" name="GUID"/>
    <tableColumn id="7" xr3:uid="{8A38A788-5036-4992-A5C6-DCD2DB933D42}" name="Schon da?" dataDxfId="44">
      <calculatedColumnFormula>COUNTIF(Z:Z,sectionsubsection[[#This Row],[Title]])</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0190567-D1CF-4F5C-8F2A-CE1D0B2E11B0}" name="unique_sub" displayName="unique_sub" ref="K2:N52" totalsRowShown="0">
  <autoFilter ref="K2:N52" xr:uid="{80190567-D1CF-4F5C-8F2A-CE1D0B2E11B0}"/>
  <sortState xmlns:xlrd2="http://schemas.microsoft.com/office/spreadsheetml/2017/richdata2" ref="K3:N52">
    <sortCondition ref="N2:N52"/>
  </sortState>
  <tableColumns count="4">
    <tableColumn id="1" xr3:uid="{174EBF58-71A0-49DD-BDF9-9B1E15979C9A}" name="SSGUID" dataDxfId="43"/>
    <tableColumn id="2" xr3:uid="{610BA2CD-4D82-4ACC-96D5-FCF1D0E01616}" name="SS" dataDxfId="42"/>
    <tableColumn id="3" xr3:uid="{FEECEED9-62EC-4E39-BBCF-7FFA78E9475A}" name="Ssbody" dataDxfId="41"/>
    <tableColumn id="4" xr3:uid="{798ED63C-064E-4FA2-AF9B-FD1BEE95201A}" name="Order" dataDxfId="4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1E10C5D-8780-443F-A90C-37E088EC4005}" name="sectionsubsection_download" displayName="sectionsubsection_download" ref="X2:AC297" totalsRowShown="0">
  <tableColumns count="6">
    <tableColumn id="1" xr3:uid="{3F7EE5F2-12EB-4418-81F0-8CE10C1F4233}" name="Section GUID" dataDxfId="39"/>
    <tableColumn id="2" xr3:uid="{30133D96-7EE5-4189-8B69-2CF2CF067271}" name="Subsection GUID" dataDxfId="38"/>
    <tableColumn id="3" xr3:uid="{ED3D81E1-2B46-44CE-AF52-71039CF1928C}" name="Title" dataDxfId="37"/>
    <tableColumn id="4" xr3:uid="{53EAD869-67E0-4492-AE8E-7EDE6B1E30D5}" name="S Order" dataDxfId="36"/>
    <tableColumn id="5" xr3:uid="{58241B3A-E865-458B-B7C9-E04317E8B4FB}" name="SS Order" dataDxfId="35"/>
    <tableColumn id="6" xr3:uid="{53BE7142-79B7-4E46-AB4F-2987AE3088DB}" name="GUID"/>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0817620-6DC1-4852-89C4-D88E59439B6E}" name="S2PQ_relational" displayName="S2PQ_relational" ref="A1:D260" totalsRowShown="0">
  <autoFilter ref="A1:D260" xr:uid="{B0817620-6DC1-4852-89C4-D88E59439B6E}">
    <filterColumn colId="1">
      <filters>
        <filter val="2yXFJzIdqKK8uQxdr4Zrt9"/>
      </filters>
    </filterColumn>
  </autoFilter>
  <tableColumns count="4">
    <tableColumn id="1" xr3:uid="{34157229-47EE-4C5F-B7D9-70B9F6AB1C60}" name="PIGUID"/>
    <tableColumn id="2" xr3:uid="{6F40A81F-CC2F-4797-9D07-55D3D6440652}" name="PQGUID"/>
    <tableColumn id="3" xr3:uid="{0455099A-5206-47FB-A9BA-D8EC04A94B79}" name="N:N ID" dataDxfId="34">
      <calculatedColumnFormula>S2PQ_relational[[#This Row],[PIGUID]]&amp;S2PQ_relational[[#This Row],[PQGUID]]</calculatedColumnFormula>
    </tableColumn>
    <tableColumn id="4" xr3:uid="{3BCD0F4D-FE45-47F8-9940-14493B57B629}" name="PIGUID &amp; &quot;NO&quot;" dataDxfId="33">
      <calculatedColumnFormula>IF(INDEX(S2PQ[[S2PQGUID]:[Respuesta]],MATCH(S2PQ_relational[[#This Row],[PQGUID]],S2PQ[S2PQGUID],0),5)="no",S2PQ_relational[[#This Row],[PIGUID]]&amp;"NO","-")</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42D5618-4610-4B6E-A554-A4A50E21C537}" name="Level" displayName="Level" ref="A3:B7" totalsRowShown="0">
  <autoFilter ref="A3:B7" xr:uid="{C42D5618-4610-4B6E-A554-A4A50E21C537}"/>
  <tableColumns count="2">
    <tableColumn id="1" xr3:uid="{82200B12-AACF-4510-90CF-A2453513DA63}" name="GUID"/>
    <tableColumn id="2" xr3:uid="{2F58C992-6069-4B6D-8D4C-8CD083EC6132}" name="Level"/>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738A1E6-403F-40A7-B5AD-D7D69238C53E}" name="S2PQ" displayName="S2PQ" ref="C10:H31" totalsRowShown="0" headerRowDxfId="32" dataDxfId="31">
  <autoFilter ref="C10:H31" xr:uid="{E738A1E6-403F-40A7-B5AD-D7D69238C53E}"/>
  <sortState xmlns:xlrd2="http://schemas.microsoft.com/office/spreadsheetml/2017/richdata2" ref="C11:H31">
    <sortCondition ref="D10:D31"/>
  </sortState>
  <tableColumns count="6">
    <tableColumn id="1" xr3:uid="{71E3A80B-D7B3-4501-80F7-46AA6FE7E5ED}" name="S2PQGUID" dataDxfId="30"/>
    <tableColumn id="6" xr3:uid="{98BB1061-159E-4176-AFB8-69B67B2FF95D}" name="Effective Number" dataDxfId="29"/>
    <tableColumn id="5" xr3:uid="{C728E0EE-E189-4F57-B59C-69E9BAE2699A}" name="Number" dataDxfId="28"/>
    <tableColumn id="2" xr3:uid="{19BCE984-BAB5-443C-9C60-9342DFCD4A10}" name="Preguntas del paso 2" dataDxfId="27"/>
    <tableColumn id="3" xr3:uid="{F62C2E7B-ADB0-4282-AA2A-9912A8362817}" name="Respuesta" dataDxfId="26"/>
    <tableColumn id="4" xr3:uid="{9E23E48E-592A-4A3C-A072-D8DA4A1AD542}" name="Justification" dataDxfId="25">
      <calculatedColumnFormula>"Este elemento no es aplicable porque a ''"&amp;S2PQ[[#This Row],[Preguntas del paso 2]]&amp;"'' se respondió ''No.'' El sistema marcó este elemento automáticamente como ''N/A'' ."</calculatedColumnFormula>
    </tableColumn>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261C0CD-9DFC-42C9-80BE-51DEE78AE244}" name="Checklist48" displayName="Checklist48" ref="B1:R351" totalsRowShown="0" headerRowDxfId="21" dataDxfId="19" headerRowBorderDxfId="20" tableBorderDxfId="18" totalsRowBorderDxfId="17">
  <autoFilter ref="B1:R351" xr:uid="{1261C0CD-9DFC-42C9-80BE-51DEE78AE244}">
    <filterColumn colId="0" hiddenButton="1"/>
  </autoFilter>
  <tableColumns count="17">
    <tableColumn id="1" xr3:uid="{C28CA087-C3C8-4D7F-907C-6CF1EE38932E}" name="SGUID" dataDxfId="16"/>
    <tableColumn id="10" xr3:uid="{FF5F5DBD-07D0-40D8-813E-9DBBBC2BCD50}" name="SSGUID" dataDxfId="15"/>
    <tableColumn id="3" xr3:uid="{4748476E-C145-4501-811E-B12F8E24E458}" name="Column2" dataDxfId="14">
      <calculatedColumnFormula>IF(Checklist48[[#This Row],[SGUID]]="",IF(Checklist48[[#This Row],[SSGUID]]="",0,1),1)</calculatedColumnFormula>
    </tableColumn>
    <tableColumn id="2" xr3:uid="{51BDDE90-CEEF-4351-9195-77DAA7712CEB}" name="PIGUID" dataDxfId="13"/>
    <tableColumn id="7" xr3:uid="{AABE43B1-2239-4448-AD5C-B89B2D45049F}" name="ifna" dataDxfId="12">
      <calculatedColumnFormula>_xlfn.IFNA(Checklist48[[#This Row],[RelatedPQ]],"NA")</calculatedColumnFormula>
    </tableColumn>
    <tableColumn id="20" xr3:uid="{521BAD82-E355-48ED-A444-95DFEDADE8E2}" name="RelatedPQ" dataDxfId="11">
      <calculatedColumnFormula>IF(Checklist48[[#This Row],[PIGUID]]="","",INDEX(S2PQ_relational[],MATCH(Checklist48[[#This Row],[PIGUID&amp;NO]],S2PQ_relational[PIGUID &amp; "NO"],0),2))</calculatedColumnFormula>
    </tableColumn>
    <tableColumn id="6" xr3:uid="{0039D9A7-7EF8-43D6-962A-A50903436496}" name="PIGUID&amp;NO" dataDxfId="10">
      <calculatedColumnFormula>Checklist48[[#This Row],[PIGUID]]&amp;"NO"</calculatedColumnFormula>
    </tableColumn>
    <tableColumn id="5" xr3:uid="{B7ED63A7-414C-4F1B-B54E-0342C852A59E}" name="NA Exempt" dataDxfId="9">
      <calculatedColumnFormula>IF(Checklist48[[#This Row],[PIGUID]]="","",INDEX(PIs[NA Exempt],MATCH(Checklist48[[#This Row],[PIGUID]],PIs[GUID],0),1))</calculatedColumnFormula>
    </tableColumn>
    <tableColumn id="16" xr3:uid="{322472AA-8FBA-485E-A0D8-FBEE13873AB5}" name="Sección" dataDxfId="8">
      <calculatedColumnFormula>IF(Checklist48[[#This Row],[SGUID]]="",IF(Checklist48[[#This Row],[SSGUID]]="",IF(Checklist48[[#This Row],[PIGUID]]="","",INDEX(PIs[[Column1]:[SS]],MATCH(Checklist48[[#This Row],[PIGUID]],PIs[GUID],0),2)),INDEX(PIs[[Column1]:[SS]],MATCH(Checklist48[[#This Row],[SSGUID]],PIs[SSGUID],0),18)),INDEX(PIs[[Column1]:[SS]],MATCH(Checklist48[[#This Row],[SGUID]],PIs[SGUID],0),14))</calculatedColumnFormula>
    </tableColumn>
    <tableColumn id="4" xr3:uid="{FBA0647D-7B57-49E3-9079-80D898F405A3}" name="Descripción/Principio" dataDxfId="7">
      <calculatedColumnFormula>IF(Checklist48[[#This Row],[SGUID]]="",IF(Checklist48[[#This Row],[SSGUID]]="",IF(Checklist48[[#This Row],[PIGUID]]="","",INDEX(PIs[[Column1]:[SS]],MATCH(Checklist48[[#This Row],[PIGUID]],PIs[GUID],0),4)),INDEX(PIs[[Column1]:[Ssbody]],MATCH(Checklist48[[#This Row],[SSGUID]],PIs[SSGUID],0),19)),INDEX(PIs[[Column1]:[SS]],MATCH(Checklist48[[#This Row],[SGUID]],PIs[SGUID],0),15))</calculatedColumnFormula>
    </tableColumn>
    <tableColumn id="8" xr3:uid="{647A2F75-DA55-46FF-8273-C14E486C4398}" name="Criterios" dataDxfId="6">
      <calculatedColumnFormula>IF(Checklist48[[#This Row],[SGUID]]="",IF(Checklist48[[#This Row],[SSGUID]]="",INDEX(PIs[[Column1]:[SS]],MATCH(Checklist48[[#This Row],[PIGUID]],PIs[GUID],0),6),""),"")</calculatedColumnFormula>
    </tableColumn>
    <tableColumn id="11" xr3:uid="{C75CA1B0-3488-4D4A-B29C-C647D7865B10}" name="Nivel" dataDxfId="5">
      <calculatedColumnFormula>IF(Checklist48[[#This Row],[SSGUID]]="",IF(Checklist48[[#This Row],[PIGUID]]="","",INDEX(PIs[[Column1]:[SS]],MATCH(Checklist48[[#This Row],[PIGUID]],PIs[GUID],0),8)),"")</calculatedColumnFormula>
    </tableColumn>
    <tableColumn id="12" xr3:uid="{ED672EFA-5865-417F-BB4F-1B388E0255A6}" name="Sí" dataDxfId="4"/>
    <tableColumn id="13" xr3:uid="{349BEB01-CA71-44CC-86B5-152DEA6179D5}" name="No" dataDxfId="3"/>
    <tableColumn id="14" xr3:uid="{5762A0E9-667A-42EA-A744-CF6C53B6A269}" name="N/A" dataDxfId="2">
      <calculatedColumnFormula>IF(Checklist48[[#This Row],[ifna]]="NA","",IF(Checklist48[[#This Row],[RelatedPQ]]=0,"",IF(Checklist48[[#This Row],[RelatedPQ]]="","",IF((INDEX(S2PQ_relational[],MATCH(Checklist48[[#This Row],[PIGUID&amp;NO]],S2PQ_relational[PIGUID &amp; "NO"],0),1))=Checklist48[[#This Row],[PIGUID]],"no aplicable",""))))</calculatedColumnFormula>
    </tableColumn>
    <tableColumn id="15" xr3:uid="{AEA496EE-CBE7-496C-B617-02F2414FE565}" name="Respuesta automática para pregunta del paso 2" dataDxfId="1">
      <calculatedColumnFormula>IF(Checklist48[[#This Row],[N/A]]="no aplicable",INDEX(S2PQ[[Preguntas del paso 2]:[Justification]],MATCH(Checklist48[[#This Row],[RelatedPQ]],S2PQ[S2PQGUID],0),3),"")</calculatedColumnFormula>
    </tableColumn>
    <tableColumn id="19" xr3:uid="{44380B42-FA7E-445D-9B15-DB7632F760D9}" name="Justificació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1.bin"/><Relationship Id="rId5" Type="http://schemas.openxmlformats.org/officeDocument/2006/relationships/table" Target="../tables/table5.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3"/>
  <sheetViews>
    <sheetView workbookViewId="0">
      <selection activeCell="B5" sqref="B5"/>
    </sheetView>
  </sheetViews>
  <sheetFormatPr defaultRowHeight="15" x14ac:dyDescent="0.25"/>
  <cols>
    <col min="1" max="1" width="17.5703125" bestFit="1" customWidth="1"/>
    <col min="2" max="2" width="118.7109375" bestFit="1" customWidth="1"/>
  </cols>
  <sheetData>
    <row r="1" spans="1:3" x14ac:dyDescent="0.25">
      <c r="A1" t="s">
        <v>0</v>
      </c>
      <c r="C1" t="s">
        <v>1</v>
      </c>
    </row>
    <row r="2" spans="1:3" x14ac:dyDescent="0.25">
      <c r="A2" s="45" t="s">
        <v>2</v>
      </c>
      <c r="B2" t="s">
        <v>3</v>
      </c>
      <c r="C2" t="s">
        <v>4</v>
      </c>
    </row>
    <row r="3" spans="1:3" x14ac:dyDescent="0.25">
      <c r="A3" s="45" t="s">
        <v>5</v>
      </c>
      <c r="B3" t="s">
        <v>6</v>
      </c>
      <c r="C3" t="s">
        <v>7</v>
      </c>
    </row>
    <row r="4" spans="1:3" x14ac:dyDescent="0.25">
      <c r="A4" s="45" t="s">
        <v>8</v>
      </c>
      <c r="B4" t="s">
        <v>9</v>
      </c>
    </row>
    <row r="5" spans="1:3" x14ac:dyDescent="0.25">
      <c r="A5" s="45" t="s">
        <v>10</v>
      </c>
    </row>
    <row r="6" spans="1:3" x14ac:dyDescent="0.25">
      <c r="A6">
        <v>1</v>
      </c>
      <c r="B6" t="s">
        <v>11</v>
      </c>
    </row>
    <row r="7" spans="1:3" x14ac:dyDescent="0.25">
      <c r="A7">
        <v>2</v>
      </c>
      <c r="B7" t="s">
        <v>12</v>
      </c>
    </row>
    <row r="8" spans="1:3" x14ac:dyDescent="0.25">
      <c r="A8">
        <v>3</v>
      </c>
      <c r="B8" t="s">
        <v>13</v>
      </c>
    </row>
    <row r="9" spans="1:3" x14ac:dyDescent="0.25">
      <c r="A9">
        <v>4</v>
      </c>
      <c r="B9" t="s">
        <v>14</v>
      </c>
    </row>
    <row r="10" spans="1:3" x14ac:dyDescent="0.25">
      <c r="A10">
        <v>5</v>
      </c>
      <c r="B10" t="s">
        <v>15</v>
      </c>
    </row>
    <row r="11" spans="1:3" x14ac:dyDescent="0.25">
      <c r="A11">
        <v>6</v>
      </c>
      <c r="B11" t="s">
        <v>16</v>
      </c>
    </row>
    <row r="12" spans="1:3" x14ac:dyDescent="0.25">
      <c r="A12">
        <v>7</v>
      </c>
      <c r="B12" t="s">
        <v>17</v>
      </c>
    </row>
    <row r="13" spans="1:3" x14ac:dyDescent="0.25">
      <c r="A13">
        <v>8</v>
      </c>
      <c r="B13" t="s">
        <v>18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84A2B-8B35-4E29-BD8E-8E1CDD71C9CE}">
  <dimension ref="A1:T351"/>
  <sheetViews>
    <sheetView view="pageLayout" topLeftCell="J1" zoomScaleNormal="85" workbookViewId="0">
      <selection activeCell="R1" sqref="R1"/>
    </sheetView>
  </sheetViews>
  <sheetFormatPr defaultColWidth="0" defaultRowHeight="11.25" x14ac:dyDescent="0.25"/>
  <cols>
    <col min="1" max="1" width="8.7109375" style="11" hidden="1" customWidth="1"/>
    <col min="2" max="2" width="11.7109375" style="11" hidden="1" customWidth="1"/>
    <col min="3" max="4" width="9.140625" style="11" hidden="1" customWidth="1"/>
    <col min="5" max="9" width="9.28515625" style="11" hidden="1" customWidth="1"/>
    <col min="10" max="10" width="11.5703125" style="11" customWidth="1"/>
    <col min="11" max="11" width="38.85546875" style="11" customWidth="1"/>
    <col min="12" max="12" width="39.42578125" style="11" customWidth="1"/>
    <col min="13" max="13" width="8.42578125" style="11" customWidth="1"/>
    <col min="14" max="15" width="2.85546875" style="86" customWidth="1"/>
    <col min="16" max="16" width="7.28515625" style="67" customWidth="1"/>
    <col min="17" max="17" width="14.140625" style="11" customWidth="1"/>
    <col min="18" max="18" width="12.5703125" style="86" customWidth="1"/>
    <col min="19" max="20" width="0.85546875" style="11" hidden="1" customWidth="1"/>
    <col min="21" max="16384" width="9.28515625" style="11" hidden="1"/>
  </cols>
  <sheetData>
    <row r="1" spans="1:18" s="15" customFormat="1" ht="45" x14ac:dyDescent="0.25">
      <c r="A1" s="15" t="s">
        <v>2858</v>
      </c>
      <c r="B1" s="13" t="s">
        <v>32</v>
      </c>
      <c r="C1" s="14" t="s">
        <v>36</v>
      </c>
      <c r="D1" s="14" t="s">
        <v>39</v>
      </c>
      <c r="E1" s="14" t="s">
        <v>2802</v>
      </c>
      <c r="F1" s="14" t="s">
        <v>2859</v>
      </c>
      <c r="G1" s="14" t="s">
        <v>2860</v>
      </c>
      <c r="H1" s="14" t="s">
        <v>2861</v>
      </c>
      <c r="I1" s="14" t="s">
        <v>40</v>
      </c>
      <c r="J1" s="44" t="s">
        <v>2862</v>
      </c>
      <c r="K1" s="44" t="s">
        <v>3022</v>
      </c>
      <c r="L1" s="44" t="s">
        <v>2863</v>
      </c>
      <c r="M1" s="44" t="s">
        <v>2864</v>
      </c>
      <c r="N1" s="87" t="s">
        <v>2865</v>
      </c>
      <c r="O1" s="87" t="s">
        <v>2833</v>
      </c>
      <c r="P1" s="44" t="s">
        <v>2866</v>
      </c>
      <c r="Q1" s="44" t="s">
        <v>2867</v>
      </c>
      <c r="R1" s="87" t="s">
        <v>2868</v>
      </c>
    </row>
    <row r="2" spans="1:18" ht="112.5" x14ac:dyDescent="0.25">
      <c r="B2" s="42" t="s">
        <v>1383</v>
      </c>
      <c r="C2" s="43"/>
      <c r="D2" s="54">
        <f>IF(Checklist48[[#This Row],[SGUID]]="",IF(Checklist48[[#This Row],[SSGUID]]="",0,1),1)</f>
        <v>1</v>
      </c>
      <c r="E2" s="43"/>
      <c r="F2" s="55" t="str">
        <f>_xlfn.IFNA(Checklist48[[#This Row],[RelatedPQ]],"NA")</f>
        <v/>
      </c>
      <c r="G2" s="56" t="str">
        <f>IF(Checklist48[[#This Row],[PIGUID]]="","",INDEX(S2PQ_relational[],MATCH(Checklist48[[#This Row],[PIGUID&amp;NO]],S2PQ_relational[PIGUID &amp; "NO"],0),2))</f>
        <v/>
      </c>
      <c r="H2" s="55" t="str">
        <f>Checklist48[[#This Row],[PIGUID]]&amp;"NO"</f>
        <v>NO</v>
      </c>
      <c r="I2" s="55" t="str">
        <f>IF(Checklist48[[#This Row],[PIGUID]]="","",INDEX(PIs[NA Exempt],MATCH(Checklist48[[#This Row],[PIGUID]],PIs[GUID],0),1))</f>
        <v/>
      </c>
      <c r="J2" s="57" t="str">
        <f>IF(Checklist48[[#This Row],[SGUID]]="",IF(Checklist48[[#This Row],[SSGUID]]="",IF(Checklist48[[#This Row],[PIGUID]]="","",INDEX(PIs[[Column1]:[SS]],MATCH(Checklist48[[#This Row],[PIGUID]],PIs[GUID],0),2)),INDEX(PIs[[Column1]:[SS]],MATCH(Checklist48[[#This Row],[SSGUID]],PIs[SSGUID],0),18)),INDEX(PIs[[Column1]:[SS]],MATCH(Checklist48[[#This Row],[SGUID]],PIs[SGUID],0),14))</f>
        <v>AQ 01 HISTORIAL Y MANEJO DEL SITIO</v>
      </c>
      <c r="K2" s="57" t="str">
        <f>IF(Checklist48[[#This Row],[SGUID]]="",IF(Checklist48[[#This Row],[SSGUID]]="",IF(Checklist48[[#This Row],[PIGUID]]="","",INDEX(PIs[[Column1]:[SS]],MATCH(Checklist48[[#This Row],[PIGUID]],PIs[GUID],0),4)),INDEX(PIs[[Column1]:[Ssbody]],MATCH(Checklist48[[#This Row],[SSGUID]],PIs[SSGUID],0),19)),INDEX(PIs[[Column1]:[SS]],MATCH(Checklist48[[#This Row],[SGUID]],PIs[SGUID],0),15))</f>
        <v>Una de las características clave de la producción sostenible es que los conocimientos específicos del sitio y la experiencia práctica se integran continuamente en la planificación del manejo y las prácticas para el futuro. Esta sección tiene el objetivo de asegurar que el terreno, los edificios y otras instalaciones que constituyen la granja se gestionen legalmente de forma adecuada a fin de garantizar la inocuidad alimentaria y la sostenibilidad.</v>
      </c>
      <c r="L2" s="57" t="str">
        <f>IF(Checklist48[[#This Row],[SGUID]]="",IF(Checklist48[[#This Row],[SSGUID]]="",INDEX(PIs[[Column1]:[SS]],MATCH(Checklist48[[#This Row],[PIGUID]],PIs[GUID],0),6),""),"")</f>
        <v/>
      </c>
      <c r="M2" s="57" t="str">
        <f>IF(Checklist48[[#This Row],[SSGUID]]="",IF(Checklist48[[#This Row],[PIGUID]]="","",INDEX(PIs[[Column1]:[SS]],MATCH(Checklist48[[#This Row],[PIGUID]],PIs[GUID],0),8)),"")</f>
        <v/>
      </c>
      <c r="N2" s="84"/>
      <c r="O2" s="84"/>
      <c r="P2" s="57" t="str">
        <f>IF(Checklist48[[#This Row],[ifna]]="NA","",IF(Checklist48[[#This Row],[RelatedPQ]]=0,"",IF(Checklist48[[#This Row],[RelatedPQ]]="","",IF((INDEX(S2PQ_relational[],MATCH(Checklist48[[#This Row],[PIGUID&amp;NO]],S2PQ_relational[PIGUID &amp; "NO"],0),1))=Checklist48[[#This Row],[PIGUID]],"no aplicable",""))))</f>
        <v/>
      </c>
      <c r="Q2" s="57" t="str">
        <f>IF(Checklist48[[#This Row],[N/A]]="no aplicable",INDEX(S2PQ[[Preguntas del paso 2]:[Justification]],MATCH(Checklist48[[#This Row],[RelatedPQ]],S2PQ[S2PQGUID],0),3),"")</f>
        <v/>
      </c>
      <c r="R2" s="84"/>
    </row>
    <row r="3" spans="1:18" ht="33.75" x14ac:dyDescent="0.25">
      <c r="B3" s="51"/>
      <c r="C3" s="46" t="s">
        <v>1484</v>
      </c>
      <c r="D3" s="58">
        <f>IF(Checklist48[[#This Row],[SGUID]]="",IF(Checklist48[[#This Row],[SSGUID]]="",0,1),1)</f>
        <v>1</v>
      </c>
      <c r="E3" s="46"/>
      <c r="F3" s="55" t="str">
        <f>_xlfn.IFNA(Checklist48[[#This Row],[RelatedPQ]],"NA")</f>
        <v/>
      </c>
      <c r="G3" s="55" t="str">
        <f>IF(Checklist48[[#This Row],[PIGUID]]="","",INDEX(S2PQ_relational[],MATCH(Checklist48[[#This Row],[PIGUID&amp;NO]],S2PQ_relational[PIGUID &amp; "NO"],0),2))</f>
        <v/>
      </c>
      <c r="H3" s="55" t="str">
        <f>Checklist48[[#This Row],[PIGUID]]&amp;"NO"</f>
        <v>NO</v>
      </c>
      <c r="I3" s="55" t="str">
        <f>IF(Checklist48[[#This Row],[PIGUID]]="","",INDEX(PIs[NA Exempt],MATCH(Checklist48[[#This Row],[PIGUID]],PIs[GUID],0),1))</f>
        <v/>
      </c>
      <c r="J3" s="57" t="str">
        <f>IF(Checklist48[[#This Row],[SGUID]]="",IF(Checklist48[[#This Row],[SSGUID]]="",IF(Checklist48[[#This Row],[PIGUID]]="","",INDEX(PIs[[Column1]:[SS]],MATCH(Checklist48[[#This Row],[PIGUID]],PIs[GUID],0),2)),INDEX(PIs[[Column1]:[SS]],MATCH(Checklist48[[#This Row],[SSGUID]],PIs[SSGUID],0),18)),INDEX(PIs[[Column1]:[SS]],MATCH(Checklist48[[#This Row],[SGUID]],PIs[SGUID],0),14))</f>
        <v>AQ 01.01 Historial del sitio</v>
      </c>
      <c r="K3" s="57" t="str">
        <f>IF(Checklist48[[#This Row],[SGUID]]="",IF(Checklist48[[#This Row],[SSGUID]]="",IF(Checklist48[[#This Row],[PIGUID]]="","",INDEX(PIs[[Column1]:[SS]],MATCH(Checklist48[[#This Row],[PIGUID]],PIs[GUID],0),4)),INDEX(PIs[[Column1]:[Ssbody]],MATCH(Checklist48[[#This Row],[SSGUID]],PIs[SSGUID],0),19)),INDEX(PIs[[Column1]:[SS]],MATCH(Checklist48[[#This Row],[SGUID]],PIs[SGUID],0),15))</f>
        <v>-</v>
      </c>
      <c r="L3" s="57" t="str">
        <f>IF(Checklist48[[#This Row],[SGUID]]="",IF(Checklist48[[#This Row],[SSGUID]]="",INDEX(PIs[[Column1]:[SS]],MATCH(Checklist48[[#This Row],[PIGUID]],PIs[GUID],0),6),""),"")</f>
        <v/>
      </c>
      <c r="M3" s="57" t="str">
        <f>IF(Checklist48[[#This Row],[SSGUID]]="",IF(Checklist48[[#This Row],[PIGUID]]="","",INDEX(PIs[[Column1]:[SS]],MATCH(Checklist48[[#This Row],[PIGUID]],PIs[GUID],0),8)),"")</f>
        <v/>
      </c>
      <c r="N3" s="84"/>
      <c r="O3" s="84"/>
      <c r="P3" s="57" t="str">
        <f>IF(Checklist48[[#This Row],[ifna]]="NA","",IF(Checklist48[[#This Row],[RelatedPQ]]=0,"",IF(Checklist48[[#This Row],[RelatedPQ]]="","",IF((INDEX(S2PQ_relational[],MATCH(Checklist48[[#This Row],[PIGUID&amp;NO]],S2PQ_relational[PIGUID &amp; "NO"],0),1))=Checklist48[[#This Row],[PIGUID]],"no aplicable",""))))</f>
        <v/>
      </c>
      <c r="Q3" s="57" t="str">
        <f>IF(Checklist48[[#This Row],[N/A]]="no aplicable",INDEX(S2PQ[[Preguntas del paso 2]:[Justification]],MATCH(Checklist48[[#This Row],[RelatedPQ]],S2PQ[S2PQGUID],0),3),"")</f>
        <v/>
      </c>
      <c r="R3" s="84"/>
    </row>
    <row r="4" spans="1:18" ht="101.25" x14ac:dyDescent="0.25">
      <c r="B4" s="51"/>
      <c r="C4" s="46"/>
      <c r="D4" s="58">
        <f>IF(Checklist48[[#This Row],[SGUID]]="",IF(Checklist48[[#This Row],[SSGUID]]="",0,1),1)</f>
        <v>0</v>
      </c>
      <c r="E4" s="46" t="s">
        <v>1485</v>
      </c>
      <c r="F4" s="55" t="str">
        <f>_xlfn.IFNA(Checklist48[[#This Row],[RelatedPQ]],"NA")</f>
        <v>NA</v>
      </c>
      <c r="G4" s="55" t="e">
        <f>IF(Checklist48[[#This Row],[PIGUID]]="","",INDEX(S2PQ_relational[],MATCH(Checklist48[[#This Row],[PIGUID&amp;NO]],S2PQ_relational[PIGUID &amp; "NO"],0),2))</f>
        <v>#N/A</v>
      </c>
      <c r="H4" s="55" t="str">
        <f>Checklist48[[#This Row],[PIGUID]]&amp;"NO"</f>
        <v>7irp0gDHCMMxZCOGVraSa6NO</v>
      </c>
      <c r="I4" s="55" t="b">
        <f>IF(Checklist48[[#This Row],[PIGUID]]="","",INDEX(PIs[NA Exempt],MATCH(Checklist48[[#This Row],[PIGUID]],PIs[GUID],0),1))</f>
        <v>1</v>
      </c>
      <c r="J4" s="57" t="str">
        <f>IF(Checklist48[[#This Row],[SGUID]]="",IF(Checklist48[[#This Row],[SSGUID]]="",IF(Checklist48[[#This Row],[PIGUID]]="","",INDEX(PIs[[Column1]:[SS]],MATCH(Checklist48[[#This Row],[PIGUID]],PIs[GUID],0),2)),INDEX(PIs[[Column1]:[SS]],MATCH(Checklist48[[#This Row],[SSGUID]],PIs[SSGUID],0),18)),INDEX(PIs[[Column1]:[SS]],MATCH(Checklist48[[#This Row],[SGUID]],PIs[SGUID],0),14))</f>
        <v>AQ-GFS 01.01.01</v>
      </c>
      <c r="K4" s="57" t="str">
        <f>IF(Checklist48[[#This Row],[SGUID]]="",IF(Checklist48[[#This Row],[SSGUID]]="",IF(Checklist48[[#This Row],[PIGUID]]="","",INDEX(PIs[[Column1]:[SS]],MATCH(Checklist48[[#This Row],[PIGUID]],PIs[GUID],0),4)),INDEX(PIs[[Column1]:[Ssbody]],MATCH(Checklist48[[#This Row],[SSGUID]],PIs[SSGUID],0),19)),INDEX(PIs[[Column1]:[SS]],MATCH(Checklist48[[#This Row],[SGUID]],PIs[SGUID],0),15))</f>
        <v>El productor dispone de un sistema de referencia para identificar los sitios empleados para la producción, así como otras áreas e instalaciones.</v>
      </c>
      <c r="L4" s="57" t="str">
        <f>IF(Checklist48[[#This Row],[SGUID]]="",IF(Checklist48[[#This Row],[SSGUID]]="",INDEX(PIs[[Column1]:[SS]],MATCH(Checklist48[[#This Row],[PIGUID]],PIs[GUID],0),6),""),"")</f>
        <v>Para cumplir con este punto, se requiere una identificación visual en forma de:
una señal física y un mapa de la finca que también identifiquen la ubicación de las fuentes de agua, las instalaciones de almacenamiento y de manipulación, las unidades de producción, los puntos de entrada y salida, etc., y que se pueda hacer referencia cruzada con el sistema de identificación.
Sin opción de “N/A”.</v>
      </c>
      <c r="M4" s="57" t="str">
        <f>IF(Checklist48[[#This Row],[SSGUID]]="",IF(Checklist48[[#This Row],[PIGUID]]="","",INDEX(PIs[[Column1]:[SS]],MATCH(Checklist48[[#This Row],[PIGUID]],PIs[GUID],0),8)),"")</f>
        <v>Obligación Mayor</v>
      </c>
      <c r="N4" s="84"/>
      <c r="O4" s="84"/>
      <c r="P4" s="57" t="str">
        <f>IF(Checklist48[[#This Row],[ifna]]="NA","",IF(Checklist48[[#This Row],[RelatedPQ]]=0,"",IF(Checklist48[[#This Row],[RelatedPQ]]="","",IF((INDEX(S2PQ_relational[],MATCH(Checklist48[[#This Row],[PIGUID&amp;NO]],S2PQ_relational[PIGUID &amp; "NO"],0),1))=Checklist48[[#This Row],[PIGUID]],"no aplicable",""))))</f>
        <v/>
      </c>
      <c r="Q4" s="57" t="str">
        <f>IF(Checklist48[[#This Row],[N/A]]="no aplicable",INDEX(S2PQ[[Preguntas del paso 2]:[Justification]],MATCH(Checklist48[[#This Row],[RelatedPQ]],S2PQ[S2PQGUID],0),3),"")</f>
        <v/>
      </c>
      <c r="R4" s="84"/>
    </row>
    <row r="5" spans="1:18" ht="56.25" x14ac:dyDescent="0.25">
      <c r="B5" s="51"/>
      <c r="C5" s="46"/>
      <c r="D5" s="58">
        <f>IF(Checklist48[[#This Row],[SGUID]]="",IF(Checklist48[[#This Row],[SSGUID]]="",0,1),1)</f>
        <v>0</v>
      </c>
      <c r="E5" s="46" t="s">
        <v>1478</v>
      </c>
      <c r="F5" s="55" t="str">
        <f>_xlfn.IFNA(Checklist48[[#This Row],[RelatedPQ]],"NA")</f>
        <v>NA</v>
      </c>
      <c r="G5" s="55" t="e">
        <f>IF(Checklist48[[#This Row],[PIGUID]]="","",INDEX(S2PQ_relational[],MATCH(Checklist48[[#This Row],[PIGUID&amp;NO]],S2PQ_relational[PIGUID &amp; "NO"],0),2))</f>
        <v>#N/A</v>
      </c>
      <c r="H5" s="55" t="str">
        <f>Checklist48[[#This Row],[PIGUID]]&amp;"NO"</f>
        <v>2PgwvF6dHOfYp2HX4NrdFRNO</v>
      </c>
      <c r="I5" s="55" t="b">
        <f>IF(Checklist48[[#This Row],[PIGUID]]="","",INDEX(PIs[NA Exempt],MATCH(Checklist48[[#This Row],[PIGUID]],PIs[GUID],0),1))</f>
        <v>1</v>
      </c>
      <c r="J5" s="57" t="str">
        <f>IF(Checklist48[[#This Row],[SGUID]]="",IF(Checklist48[[#This Row],[SSGUID]]="",IF(Checklist48[[#This Row],[PIGUID]]="","",INDEX(PIs[[Column1]:[SS]],MATCH(Checklist48[[#This Row],[PIGUID]],PIs[GUID],0),2)),INDEX(PIs[[Column1]:[SS]],MATCH(Checklist48[[#This Row],[SSGUID]],PIs[SSGUID],0),18)),INDEX(PIs[[Column1]:[SS]],MATCH(Checklist48[[#This Row],[SGUID]],PIs[SGUID],0),14))</f>
        <v>AQ-GFS 01.01.02</v>
      </c>
      <c r="K5" s="57" t="str">
        <f>IF(Checklist48[[#This Row],[SGUID]]="",IF(Checklist48[[#This Row],[SSGUID]]="",IF(Checklist48[[#This Row],[PIGUID]]="","",INDEX(PIs[[Column1]:[SS]],MATCH(Checklist48[[#This Row],[PIGUID]],PIs[GUID],0),4)),INDEX(PIs[[Column1]:[Ssbody]],MATCH(Checklist48[[#This Row],[SSGUID]],PIs[SSGUID],0),19)),INDEX(PIs[[Column1]:[SS]],MATCH(Checklist48[[#This Row],[SGUID]],PIs[SGUID],0),15))</f>
        <v>Hay establecido un sistema de registro para cada unidad de producción, lo que permite llevar un registro de las actividades de producción realizadas.</v>
      </c>
      <c r="L5" s="57" t="str">
        <f>IF(Checklist48[[#This Row],[SGUID]]="",IF(Checklist48[[#This Row],[SSGUID]]="",INDEX(PIs[[Column1]:[SS]],MATCH(Checklist48[[#This Row],[PIGUID]],PIs[GUID],0),6),""),"")</f>
        <v>Los registros actualizados deben proporcionar un historial de la producción con certificación GLOBALG.A.P. en todas las unidades de producción. Esto se debe hacer digitalmente o bien en papel.
Sin opción de “N/A”.</v>
      </c>
      <c r="M5" s="57" t="str">
        <f>IF(Checklist48[[#This Row],[SSGUID]]="",IF(Checklist48[[#This Row],[PIGUID]]="","",INDEX(PIs[[Column1]:[SS]],MATCH(Checklist48[[#This Row],[PIGUID]],PIs[GUID],0),8)),"")</f>
        <v>Obligación Mayor</v>
      </c>
      <c r="N5" s="84"/>
      <c r="O5" s="84"/>
      <c r="P5" s="57" t="str">
        <f>IF(Checklist48[[#This Row],[ifna]]="NA","",IF(Checklist48[[#This Row],[RelatedPQ]]=0,"",IF(Checklist48[[#This Row],[RelatedPQ]]="","",IF((INDEX(S2PQ_relational[],MATCH(Checklist48[[#This Row],[PIGUID&amp;NO]],S2PQ_relational[PIGUID &amp; "NO"],0),1))=Checklist48[[#This Row],[PIGUID]],"no aplicable",""))))</f>
        <v/>
      </c>
      <c r="Q5" s="57" t="str">
        <f>IF(Checklist48[[#This Row],[N/A]]="no aplicable",INDEX(S2PQ[[Preguntas del paso 2]:[Justification]],MATCH(Checklist48[[#This Row],[RelatedPQ]],S2PQ[S2PQGUID],0),3),"")</f>
        <v/>
      </c>
      <c r="R5" s="84"/>
    </row>
    <row r="6" spans="1:18" ht="33.75" x14ac:dyDescent="0.25">
      <c r="B6" s="51"/>
      <c r="C6" s="46" t="s">
        <v>1403</v>
      </c>
      <c r="D6" s="58">
        <f>IF(Checklist48[[#This Row],[SGUID]]="",IF(Checklist48[[#This Row],[SSGUID]]="",0,1),1)</f>
        <v>1</v>
      </c>
      <c r="E6" s="46"/>
      <c r="F6" s="55" t="str">
        <f>_xlfn.IFNA(Checklist48[[#This Row],[RelatedPQ]],"NA")</f>
        <v/>
      </c>
      <c r="G6" s="55" t="str">
        <f>IF(Checklist48[[#This Row],[PIGUID]]="","",INDEX(S2PQ_relational[],MATCH(Checklist48[[#This Row],[PIGUID&amp;NO]],S2PQ_relational[PIGUID &amp; "NO"],0),2))</f>
        <v/>
      </c>
      <c r="H6" s="55" t="str">
        <f>Checklist48[[#This Row],[PIGUID]]&amp;"NO"</f>
        <v>NO</v>
      </c>
      <c r="I6" s="55" t="str">
        <f>IF(Checklist48[[#This Row],[PIGUID]]="","",INDEX(PIs[NA Exempt],MATCH(Checklist48[[#This Row],[PIGUID]],PIs[GUID],0),1))</f>
        <v/>
      </c>
      <c r="J6" s="57" t="str">
        <f>IF(Checklist48[[#This Row],[SGUID]]="",IF(Checklist48[[#This Row],[SSGUID]]="",IF(Checklist48[[#This Row],[PIGUID]]="","",INDEX(PIs[[Column1]:[SS]],MATCH(Checklist48[[#This Row],[PIGUID]],PIs[GUID],0),2)),INDEX(PIs[[Column1]:[SS]],MATCH(Checklist48[[#This Row],[SSGUID]],PIs[SSGUID],0),18)),INDEX(PIs[[Column1]:[SS]],MATCH(Checklist48[[#This Row],[SGUID]],PIs[SGUID],0),14))</f>
        <v>AQ 01.02 Manejo del sitio</v>
      </c>
      <c r="K6" s="57" t="str">
        <f>IF(Checklist48[[#This Row],[SGUID]]="",IF(Checklist48[[#This Row],[SSGUID]]="",IF(Checklist48[[#This Row],[PIGUID]]="","",INDEX(PIs[[Column1]:[SS]],MATCH(Checklist48[[#This Row],[PIGUID]],PIs[GUID],0),4)),INDEX(PIs[[Column1]:[Ssbody]],MATCH(Checklist48[[#This Row],[SSGUID]],PIs[SSGUID],0),19)),INDEX(PIs[[Column1]:[SS]],MATCH(Checklist48[[#This Row],[SGUID]],PIs[SGUID],0),15))</f>
        <v>-</v>
      </c>
      <c r="L6" s="57" t="str">
        <f>IF(Checklist48[[#This Row],[SGUID]]="",IF(Checklist48[[#This Row],[SSGUID]]="",INDEX(PIs[[Column1]:[SS]],MATCH(Checklist48[[#This Row],[PIGUID]],PIs[GUID],0),6),""),"")</f>
        <v/>
      </c>
      <c r="M6" s="57" t="str">
        <f>IF(Checklist48[[#This Row],[SSGUID]]="",IF(Checklist48[[#This Row],[PIGUID]]="","",INDEX(PIs[[Column1]:[SS]],MATCH(Checklist48[[#This Row],[PIGUID]],PIs[GUID],0),8)),"")</f>
        <v/>
      </c>
      <c r="N6" s="84"/>
      <c r="O6" s="84"/>
      <c r="P6" s="57" t="str">
        <f>IF(Checklist48[[#This Row],[ifna]]="NA","",IF(Checklist48[[#This Row],[RelatedPQ]]=0,"",IF(Checklist48[[#This Row],[RelatedPQ]]="","",IF((INDEX(S2PQ_relational[],MATCH(Checklist48[[#This Row],[PIGUID&amp;NO]],S2PQ_relational[PIGUID &amp; "NO"],0),1))=Checklist48[[#This Row],[PIGUID]],"no aplicable",""))))</f>
        <v/>
      </c>
      <c r="Q6" s="57" t="str">
        <f>IF(Checklist48[[#This Row],[N/A]]="no aplicable",INDEX(S2PQ[[Preguntas del paso 2]:[Justification]],MATCH(Checklist48[[#This Row],[RelatedPQ]],S2PQ[S2PQGUID],0),3),"")</f>
        <v/>
      </c>
      <c r="R6" s="84"/>
    </row>
    <row r="7" spans="1:18" ht="258.75" x14ac:dyDescent="0.25">
      <c r="B7" s="51"/>
      <c r="C7" s="46"/>
      <c r="D7" s="58">
        <f>IF(Checklist48[[#This Row],[SGUID]]="",IF(Checklist48[[#This Row],[SSGUID]]="",0,1),1)</f>
        <v>0</v>
      </c>
      <c r="E7" s="46" t="s">
        <v>1497</v>
      </c>
      <c r="F7" s="55" t="str">
        <f>_xlfn.IFNA(Checklist48[[#This Row],[RelatedPQ]],"NA")</f>
        <v>NA</v>
      </c>
      <c r="G7" s="55" t="e">
        <f>IF(Checklist48[[#This Row],[PIGUID]]="","",INDEX(S2PQ_relational[],MATCH(Checklist48[[#This Row],[PIGUID&amp;NO]],S2PQ_relational[PIGUID &amp; "NO"],0),2))</f>
        <v>#N/A</v>
      </c>
      <c r="H7" s="55" t="str">
        <f>Checklist48[[#This Row],[PIGUID]]&amp;"NO"</f>
        <v>4lWCxkSHrJaIeImQh7OzEeNO</v>
      </c>
      <c r="I7" s="55" t="b">
        <f>IF(Checklist48[[#This Row],[PIGUID]]="","",INDEX(PIs[NA Exempt],MATCH(Checklist48[[#This Row],[PIGUID]],PIs[GUID],0),1))</f>
        <v>0</v>
      </c>
      <c r="J7" s="57" t="str">
        <f>IF(Checklist48[[#This Row],[SGUID]]="",IF(Checklist48[[#This Row],[SSGUID]]="",IF(Checklist48[[#This Row],[PIGUID]]="","",INDEX(PIs[[Column1]:[SS]],MATCH(Checklist48[[#This Row],[PIGUID]],PIs[GUID],0),2)),INDEX(PIs[[Column1]:[SS]],MATCH(Checklist48[[#This Row],[SSGUID]],PIs[SSGUID],0),18)),INDEX(PIs[[Column1]:[SS]],MATCH(Checklist48[[#This Row],[SGUID]],PIs[SGUID],0),14))</f>
        <v>AQ-GFS 01.02.01</v>
      </c>
      <c r="K7" s="57" t="str">
        <f>IF(Checklist48[[#This Row],[SGUID]]="",IF(Checklist48[[#This Row],[SSGUID]]="",IF(Checklist48[[#This Row],[PIGUID]]="","",INDEX(PIs[[Column1]:[SS]],MATCH(Checklist48[[#This Row],[PIGUID]],PIs[GUID],0),4)),INDEX(PIs[[Column1]:[Ssbody]],MATCH(Checklist48[[#This Row],[SSGUID]],PIs[SSGUID],0),19)),INDEX(PIs[[Column1]:[SS]],MATCH(Checklist48[[#This Row],[SGUID]],PIs[SGUID],0),15))</f>
        <v>Hay disponible una evaluación de riesgos para todos los sitios registrados para la certificación, para evaluar si los sitios son apropiados para continuar con las operaciones de producción.</v>
      </c>
      <c r="L7" s="57" t="str">
        <f>IF(Checklist48[[#This Row],[SGUID]]="",IF(Checklist48[[#This Row],[SSGUID]]="",INDEX(PIs[[Column1]:[SS]],MATCH(Checklist48[[#This Row],[PIGUID]],PIs[GUID],0),6),""),"")</f>
        <v>Para todos los sitios debe haber disponible una evaluación de riesgos documentada para determinar si los sitios (incluidos el terreno alquilado, las estructuras y los equipos) son apropiados para la producción. Dicha evaluación de riesgos debe considerar los aspectos de inocuidad alimentaria, medio ambiente, y salud y bienestar de las especies acuáticas de cultivo. Debe estar disponible para la auditoría inicial realizada por el organismo de certificación (OC) y se debe mantener, actualizar y revisar siempre que se incorporen nuevos sitios a la producción, que cambien los riesgos de los sitios actuales o como mínimo una vez al año, lo que ocurra primero. La evaluación de riesgos puede estar basada en una evaluación de riesgos genérica, pero se debe adaptar a la situación de la finca.
Debe haber disponible una lista de todas las actividades que puedan llegar a afectar a la finca acuícola. Dicha lista debe considerar:
peligros potenciales físicos, químicos (incluidos alérgenos) y biológicos. Referencia cruzada con AQ 20.02.16 y AQ 20.02.18.</v>
      </c>
      <c r="M7" s="57" t="str">
        <f>IF(Checklist48[[#This Row],[SSGUID]]="",IF(Checklist48[[#This Row],[PIGUID]]="","",INDEX(PIs[[Column1]:[SS]],MATCH(Checklist48[[#This Row],[PIGUID]],PIs[GUID],0),8)),"")</f>
        <v>Obligación Mayor</v>
      </c>
      <c r="N7" s="84"/>
      <c r="O7" s="84"/>
      <c r="P7" s="57" t="str">
        <f>IF(Checklist48[[#This Row],[ifna]]="NA","",IF(Checklist48[[#This Row],[RelatedPQ]]=0,"",IF(Checklist48[[#This Row],[RelatedPQ]]="","",IF((INDEX(S2PQ_relational[],MATCH(Checklist48[[#This Row],[PIGUID&amp;NO]],S2PQ_relational[PIGUID &amp; "NO"],0),1))=Checklist48[[#This Row],[PIGUID]],"no aplicable",""))))</f>
        <v/>
      </c>
      <c r="Q7" s="57" t="str">
        <f>IF(Checklist48[[#This Row],[N/A]]="no aplicable",INDEX(S2PQ[[Preguntas del paso 2]:[Justification]],MATCH(Checklist48[[#This Row],[RelatedPQ]],S2PQ[S2PQGUID],0),3),"")</f>
        <v/>
      </c>
      <c r="R7" s="84"/>
    </row>
    <row r="8" spans="1:18" ht="157.5" x14ac:dyDescent="0.25">
      <c r="B8" s="51"/>
      <c r="C8" s="46"/>
      <c r="D8" s="58">
        <f>IF(Checklist48[[#This Row],[SGUID]]="",IF(Checklist48[[#This Row],[SSGUID]]="",0,1),1)</f>
        <v>0</v>
      </c>
      <c r="E8" s="46" t="s">
        <v>1503</v>
      </c>
      <c r="F8" s="55" t="str">
        <f>_xlfn.IFNA(Checklist48[[#This Row],[RelatedPQ]],"NA")</f>
        <v>NA</v>
      </c>
      <c r="G8" s="55" t="e">
        <f>IF(Checklist48[[#This Row],[PIGUID]]="","",INDEX(S2PQ_relational[],MATCH(Checklist48[[#This Row],[PIGUID&amp;NO]],S2PQ_relational[PIGUID &amp; "NO"],0),2))</f>
        <v>#N/A</v>
      </c>
      <c r="H8" s="55" t="str">
        <f>Checklist48[[#This Row],[PIGUID]]&amp;"NO"</f>
        <v>6e8biqvpgjR1gcXJ57NKqPNO</v>
      </c>
      <c r="I8" s="55" t="b">
        <f>IF(Checklist48[[#This Row],[PIGUID]]="","",INDEX(PIs[NA Exempt],MATCH(Checklist48[[#This Row],[PIGUID]],PIs[GUID],0),1))</f>
        <v>0</v>
      </c>
      <c r="J8" s="57" t="str">
        <f>IF(Checklist48[[#This Row],[SGUID]]="",IF(Checklist48[[#This Row],[SSGUID]]="",IF(Checklist48[[#This Row],[PIGUID]]="","",INDEX(PIs[[Column1]:[SS]],MATCH(Checklist48[[#This Row],[PIGUID]],PIs[GUID],0),2)),INDEX(PIs[[Column1]:[SS]],MATCH(Checklist48[[#This Row],[SSGUID]],PIs[SSGUID],0),18)),INDEX(PIs[[Column1]:[SS]],MATCH(Checklist48[[#This Row],[SGUID]],PIs[SGUID],0),14))</f>
        <v>AQ-GFS 01.02.02</v>
      </c>
      <c r="K8" s="57" t="str">
        <f>IF(Checklist48[[#This Row],[SGUID]]="",IF(Checklist48[[#This Row],[SSGUID]]="",IF(Checklist48[[#This Row],[PIGUID]]="","",INDEX(PIs[[Column1]:[SS]],MATCH(Checklist48[[#This Row],[PIGUID]],PIs[GUID],0),4)),INDEX(PIs[[Column1]:[Ssbody]],MATCH(Checklist48[[#This Row],[SSGUID]],PIs[SSGUID],0),19)),INDEX(PIs[[Column1]:[SS]],MATCH(Checklist48[[#This Row],[SGUID]],PIs[SGUID],0),15))</f>
        <v>Se ha desarrollado e implementado un plan de gestión que establece estrategias con el objetivo de minimizar los riesgos identificados en la evaluación de riesgos para la idoneidad de operación. Dicho plan se revisa con regularidad.</v>
      </c>
      <c r="L8" s="57" t="str">
        <f>IF(Checklist48[[#This Row],[SGUID]]="",IF(Checklist48[[#This Row],[SSGUID]]="",INDEX(PIs[[Column1]:[SS]],MATCH(Checklist48[[#This Row],[PIGUID]],PIs[GUID],0),6),""),"")</f>
        <v>Un plan de gestión debe abordar los riesgos identificados en AQ 01.02.01 y describir los procedimientos de control de peligros para justificar que el sitio en cuestión es adecuado para la producción, ya que asegura la sostenibilidad y la eficacia. Este plan se debe adecuar a las operaciones de la granja y debe haber evidencia de que se implementa. El plan debe abordar el mantenimiento de los terrenos y las áreas dentro del sitio para prevenir la contaminación. El plan se debe revisar anualmente o cuando se produzcan cambios que puedan tener un impacto en la seguridad de la producción de alimentos y en el plan de inocuidad alimentaria, lo que ocurra primero.</v>
      </c>
      <c r="M8" s="57" t="str">
        <f>IF(Checklist48[[#This Row],[SSGUID]]="",IF(Checklist48[[#This Row],[PIGUID]]="","",INDEX(PIs[[Column1]:[SS]],MATCH(Checklist48[[#This Row],[PIGUID]],PIs[GUID],0),8)),"")</f>
        <v>Obligación Mayor</v>
      </c>
      <c r="N8" s="84"/>
      <c r="O8" s="84"/>
      <c r="P8" s="57" t="str">
        <f>IF(Checklist48[[#This Row],[ifna]]="NA","",IF(Checklist48[[#This Row],[RelatedPQ]]=0,"",IF(Checklist48[[#This Row],[RelatedPQ]]="","",IF((INDEX(S2PQ_relational[],MATCH(Checklist48[[#This Row],[PIGUID&amp;NO]],S2PQ_relational[PIGUID &amp; "NO"],0),1))=Checklist48[[#This Row],[PIGUID]],"no aplicable",""))))</f>
        <v/>
      </c>
      <c r="Q8" s="57" t="str">
        <f>IF(Checklist48[[#This Row],[N/A]]="no aplicable",INDEX(S2PQ[[Preguntas del paso 2]:[Justification]],MATCH(Checklist48[[#This Row],[RelatedPQ]],S2PQ[S2PQGUID],0),3),"")</f>
        <v/>
      </c>
      <c r="R8" s="84"/>
    </row>
    <row r="9" spans="1:18" ht="191.25" x14ac:dyDescent="0.25">
      <c r="B9" s="51"/>
      <c r="C9" s="46"/>
      <c r="D9" s="58">
        <f>IF(Checklist48[[#This Row],[SGUID]]="",IF(Checklist48[[#This Row],[SSGUID]]="",0,1),1)</f>
        <v>0</v>
      </c>
      <c r="E9" s="46" t="s">
        <v>1397</v>
      </c>
      <c r="F9" s="55" t="str">
        <f>_xlfn.IFNA(Checklist48[[#This Row],[RelatedPQ]],"NA")</f>
        <v>NA</v>
      </c>
      <c r="G9" s="55" t="e">
        <f>IF(Checklist48[[#This Row],[PIGUID]]="","",INDEX(S2PQ_relational[],MATCH(Checklist48[[#This Row],[PIGUID&amp;NO]],S2PQ_relational[PIGUID &amp; "NO"],0),2))</f>
        <v>#N/A</v>
      </c>
      <c r="H9" s="55" t="str">
        <f>Checklist48[[#This Row],[PIGUID]]&amp;"NO"</f>
        <v>1XM8pLp4fniQAGZnKszEdTNO</v>
      </c>
      <c r="I9" s="55" t="b">
        <f>IF(Checklist48[[#This Row],[PIGUID]]="","",INDEX(PIs[NA Exempt],MATCH(Checklist48[[#This Row],[PIGUID]],PIs[GUID],0),1))</f>
        <v>0</v>
      </c>
      <c r="J9" s="57" t="str">
        <f>IF(Checklist48[[#This Row],[SGUID]]="",IF(Checklist48[[#This Row],[SSGUID]]="",IF(Checklist48[[#This Row],[PIGUID]]="","",INDEX(PIs[[Column1]:[SS]],MATCH(Checklist48[[#This Row],[PIGUID]],PIs[GUID],0),2)),INDEX(PIs[[Column1]:[SS]],MATCH(Checklist48[[#This Row],[SSGUID]],PIs[SSGUID],0),18)),INDEX(PIs[[Column1]:[SS]],MATCH(Checklist48[[#This Row],[SGUID]],PIs[SGUID],0),14))</f>
        <v>AQ-GFS 01.02.03</v>
      </c>
      <c r="K9" s="57" t="str">
        <f>IF(Checklist48[[#This Row],[SGUID]]="",IF(Checklist48[[#This Row],[SSGUID]]="",IF(Checklist48[[#This Row],[PIGUID]]="","",INDEX(PIs[[Column1]:[SS]],MATCH(Checklist48[[#This Row],[PIGUID]],PIs[GUID],0),4)),INDEX(PIs[[Column1]:[Ssbody]],MATCH(Checklist48[[#This Row],[SSGUID]],PIs[SSGUID],0),19)),INDEX(PIs[[Column1]:[SS]],MATCH(Checklist48[[#This Row],[SGUID]],PIs[SGUID],0),15))</f>
        <v>Todas las estructuras están situadas, diseñadas y construidas de manera que facilitan una limpieza y un control de plagas adecuados.</v>
      </c>
      <c r="L9" s="57" t="str">
        <f>IF(Checklist48[[#This Row],[SGUID]]="",IF(Checklist48[[#This Row],[SSGUID]]="",INDEX(PIs[[Column1]:[SS]],MATCH(Checklist48[[#This Row],[PIGUID]],PIs[GUID],0),6),""),"")</f>
        <v>Cuando proceda, el diseño y la distribución deben permitir el cumplimiento de las buenas prácticas de higiene, incluida la protección contra la contaminación cruzada entre y durante las operaciones. Este requisito debe incluir todas las salas contiguas, los equipos, las instalaciones y los sistemas de alimentación.
Se debe establecer, implementar y mantener un programa de autoevaluaciones/auditorías internas para asegurar que los sitios y los equipos se mantengan de forma periódica en condiciones adecuadas para asegurar la inocuidad alimentaria, según sea aplicable a la actividad del sitio. Las autoevaluaciones/auditorías internas pueden realizarse en un intervalo determinado por el productor de acuerdo con el riesgo evaluado.</v>
      </c>
      <c r="M9" s="57" t="str">
        <f>IF(Checklist48[[#This Row],[SSGUID]]="",IF(Checklist48[[#This Row],[PIGUID]]="","",INDEX(PIs[[Column1]:[SS]],MATCH(Checklist48[[#This Row],[PIGUID]],PIs[GUID],0),8)),"")</f>
        <v>Obligación Mayor</v>
      </c>
      <c r="N9" s="84"/>
      <c r="O9" s="84"/>
      <c r="P9" s="57" t="str">
        <f>IF(Checklist48[[#This Row],[ifna]]="NA","",IF(Checklist48[[#This Row],[RelatedPQ]]=0,"",IF(Checklist48[[#This Row],[RelatedPQ]]="","",IF((INDEX(S2PQ_relational[],MATCH(Checklist48[[#This Row],[PIGUID&amp;NO]],S2PQ_relational[PIGUID &amp; "NO"],0),1))=Checklist48[[#This Row],[PIGUID]],"no aplicable",""))))</f>
        <v/>
      </c>
      <c r="Q9" s="57" t="str">
        <f>IF(Checklist48[[#This Row],[N/A]]="no aplicable",INDEX(S2PQ[[Preguntas del paso 2]:[Justification]],MATCH(Checklist48[[#This Row],[RelatedPQ]],S2PQ[S2PQGUID],0),3),"")</f>
        <v/>
      </c>
      <c r="R9" s="84"/>
    </row>
    <row r="10" spans="1:18" ht="33.75" x14ac:dyDescent="0.25">
      <c r="B10" s="51"/>
      <c r="C10" s="46" t="s">
        <v>1384</v>
      </c>
      <c r="D10" s="58">
        <f>IF(Checklist48[[#This Row],[SGUID]]="",IF(Checklist48[[#This Row],[SSGUID]]="",0,1),1)</f>
        <v>1</v>
      </c>
      <c r="E10" s="46"/>
      <c r="F10" s="55" t="str">
        <f>_xlfn.IFNA(Checklist48[[#This Row],[RelatedPQ]],"NA")</f>
        <v/>
      </c>
      <c r="G10" s="55" t="str">
        <f>IF(Checklist48[[#This Row],[PIGUID]]="","",INDEX(S2PQ_relational[],MATCH(Checklist48[[#This Row],[PIGUID&amp;NO]],S2PQ_relational[PIGUID &amp; "NO"],0),2))</f>
        <v/>
      </c>
      <c r="H10" s="55" t="str">
        <f>Checklist48[[#This Row],[PIGUID]]&amp;"NO"</f>
        <v>NO</v>
      </c>
      <c r="I10" s="55" t="str">
        <f>IF(Checklist48[[#This Row],[PIGUID]]="","",INDEX(PIs[NA Exempt],MATCH(Checklist48[[#This Row],[PIGUID]],PIs[GUID],0),1))</f>
        <v/>
      </c>
      <c r="J10" s="57" t="str">
        <f>IF(Checklist48[[#This Row],[SGUID]]="",IF(Checklist48[[#This Row],[SSGUID]]="",IF(Checklist48[[#This Row],[PIGUID]]="","",INDEX(PIs[[Column1]:[SS]],MATCH(Checklist48[[#This Row],[PIGUID]],PIs[GUID],0),2)),INDEX(PIs[[Column1]:[SS]],MATCH(Checklist48[[#This Row],[SSGUID]],PIs[SSGUID],0),18)),INDEX(PIs[[Column1]:[SS]],MATCH(Checklist48[[#This Row],[SGUID]],PIs[SGUID],0),14))</f>
        <v>AQ 01.03 Marco legislativo</v>
      </c>
      <c r="K10" s="57" t="str">
        <f>IF(Checklist48[[#This Row],[SGUID]]="",IF(Checklist48[[#This Row],[SSGUID]]="",IF(Checklist48[[#This Row],[PIGUID]]="","",INDEX(PIs[[Column1]:[SS]],MATCH(Checklist48[[#This Row],[PIGUID]],PIs[GUID],0),4)),INDEX(PIs[[Column1]:[Ssbody]],MATCH(Checklist48[[#This Row],[SSGUID]],PIs[SSGUID],0),19)),INDEX(PIs[[Column1]:[SS]],MATCH(Checklist48[[#This Row],[SGUID]],PIs[SGUID],0),15))</f>
        <v>-</v>
      </c>
      <c r="L10" s="57" t="str">
        <f>IF(Checklist48[[#This Row],[SGUID]]="",IF(Checklist48[[#This Row],[SSGUID]]="",INDEX(PIs[[Column1]:[SS]],MATCH(Checklist48[[#This Row],[PIGUID]],PIs[GUID],0),6),""),"")</f>
        <v/>
      </c>
      <c r="M10" s="57" t="str">
        <f>IF(Checklist48[[#This Row],[SSGUID]]="",IF(Checklist48[[#This Row],[PIGUID]]="","",INDEX(PIs[[Column1]:[SS]],MATCH(Checklist48[[#This Row],[PIGUID]],PIs[GUID],0),8)),"")</f>
        <v/>
      </c>
      <c r="N10" s="84"/>
      <c r="O10" s="84"/>
      <c r="P10" s="57" t="str">
        <f>IF(Checklist48[[#This Row],[ifna]]="NA","",IF(Checklist48[[#This Row],[RelatedPQ]]=0,"",IF(Checklist48[[#This Row],[RelatedPQ]]="","",IF((INDEX(S2PQ_relational[],MATCH(Checklist48[[#This Row],[PIGUID&amp;NO]],S2PQ_relational[PIGUID &amp; "NO"],0),1))=Checklist48[[#This Row],[PIGUID]],"no aplicable",""))))</f>
        <v/>
      </c>
      <c r="Q10" s="57" t="str">
        <f>IF(Checklist48[[#This Row],[N/A]]="no aplicable",INDEX(S2PQ[[Preguntas del paso 2]:[Justification]],MATCH(Checklist48[[#This Row],[RelatedPQ]],S2PQ[S2PQGUID],0),3),"")</f>
        <v/>
      </c>
      <c r="R10" s="84"/>
    </row>
    <row r="11" spans="1:18" ht="101.25" x14ac:dyDescent="0.25">
      <c r="B11" s="51"/>
      <c r="C11" s="46"/>
      <c r="D11" s="58">
        <f>IF(Checklist48[[#This Row],[SGUID]]="",IF(Checklist48[[#This Row],[SSGUID]]="",0,1),1)</f>
        <v>0</v>
      </c>
      <c r="E11" s="46" t="s">
        <v>1422</v>
      </c>
      <c r="F11" s="55" t="str">
        <f>_xlfn.IFNA(Checklist48[[#This Row],[RelatedPQ]],"NA")</f>
        <v>NA</v>
      </c>
      <c r="G11" s="55" t="e">
        <f>IF(Checklist48[[#This Row],[PIGUID]]="","",INDEX(S2PQ_relational[],MATCH(Checklist48[[#This Row],[PIGUID&amp;NO]],S2PQ_relational[PIGUID &amp; "NO"],0),2))</f>
        <v>#N/A</v>
      </c>
      <c r="H11" s="55" t="str">
        <f>Checklist48[[#This Row],[PIGUID]]&amp;"NO"</f>
        <v>10VgL8UhPupzJl6HMDysPsNO</v>
      </c>
      <c r="I11" s="55" t="b">
        <f>IF(Checklist48[[#This Row],[PIGUID]]="","",INDEX(PIs[NA Exempt],MATCH(Checklist48[[#This Row],[PIGUID]],PIs[GUID],0),1))</f>
        <v>1</v>
      </c>
      <c r="J11" s="57" t="str">
        <f>IF(Checklist48[[#This Row],[SGUID]]="",IF(Checklist48[[#This Row],[SSGUID]]="",IF(Checklist48[[#This Row],[PIGUID]]="","",INDEX(PIs[[Column1]:[SS]],MATCH(Checklist48[[#This Row],[PIGUID]],PIs[GUID],0),2)),INDEX(PIs[[Column1]:[SS]],MATCH(Checklist48[[#This Row],[SSGUID]],PIs[SSGUID],0),18)),INDEX(PIs[[Column1]:[SS]],MATCH(Checklist48[[#This Row],[SGUID]],PIs[SGUID],0),14))</f>
        <v>AQ-GFS 01.03.01</v>
      </c>
      <c r="K11" s="57" t="str">
        <f>IF(Checklist48[[#This Row],[SGUID]]="",IF(Checklist48[[#This Row],[SSGUID]]="",IF(Checklist48[[#This Row],[PIGUID]]="","",INDEX(PIs[[Column1]:[SS]],MATCH(Checklist48[[#This Row],[PIGUID]],PIs[GUID],0),4)),INDEX(PIs[[Column1]:[Ssbody]],MATCH(Checklist48[[#This Row],[SSGUID]],PIs[SSGUID],0),19)),INDEX(PIs[[Column1]:[SS]],MATCH(Checklist48[[#This Row],[SGUID]],PIs[SGUID],0),15))</f>
        <v>La dirección de la finca acuícola puede demostrar en la entrevista que es consciente del cumplimiento de la legislación.</v>
      </c>
      <c r="L11" s="57" t="str">
        <f>IF(Checklist48[[#This Row],[SGUID]]="",IF(Checklist48[[#This Row],[SSGUID]]="",INDEX(PIs[[Column1]:[SS]],MATCH(Checklist48[[#This Row],[PIGUID]],PIs[GUID],0),6),""),"")</f>
        <v>En la entrevista, la dirección de la finca debe poder demostrar cómo cumple con sus obligaciones legales según la legislación aplicable a su empresa en materia de inocuidad alimentaria, salud y bienestar de las especies acuáticas de cultivo, formulación del alimento para especies acuáticas de cultivo, biodiversidad ambiental, y salud y seguridad de los trabajadores.
Sin opción de “N/A”.</v>
      </c>
      <c r="M11" s="57" t="str">
        <f>IF(Checklist48[[#This Row],[SSGUID]]="",IF(Checklist48[[#This Row],[PIGUID]]="","",INDEX(PIs[[Column1]:[SS]],MATCH(Checklist48[[#This Row],[PIGUID]],PIs[GUID],0),8)),"")</f>
        <v>Obligación Mayor</v>
      </c>
      <c r="N11" s="84"/>
      <c r="O11" s="84"/>
      <c r="P11" s="57" t="str">
        <f>IF(Checklist48[[#This Row],[ifna]]="NA","",IF(Checklist48[[#This Row],[RelatedPQ]]=0,"",IF(Checklist48[[#This Row],[RelatedPQ]]="","",IF((INDEX(S2PQ_relational[],MATCH(Checklist48[[#This Row],[PIGUID&amp;NO]],S2PQ_relational[PIGUID &amp; "NO"],0),1))=Checklist48[[#This Row],[PIGUID]],"no aplicable",""))))</f>
        <v/>
      </c>
      <c r="Q11" s="57" t="str">
        <f>IF(Checklist48[[#This Row],[N/A]]="no aplicable",INDEX(S2PQ[[Preguntas del paso 2]:[Justification]],MATCH(Checklist48[[#This Row],[RelatedPQ]],S2PQ[S2PQGUID],0),3),"")</f>
        <v/>
      </c>
      <c r="R11" s="84"/>
    </row>
    <row r="12" spans="1:18" ht="90" x14ac:dyDescent="0.25">
      <c r="B12" s="51"/>
      <c r="C12" s="46"/>
      <c r="D12" s="58">
        <f>IF(Checklist48[[#This Row],[SGUID]]="",IF(Checklist48[[#This Row],[SSGUID]]="",0,1),1)</f>
        <v>0</v>
      </c>
      <c r="E12" s="46" t="s">
        <v>1377</v>
      </c>
      <c r="F12" s="55" t="str">
        <f>_xlfn.IFNA(Checklist48[[#This Row],[RelatedPQ]],"NA")</f>
        <v>NA</v>
      </c>
      <c r="G12" s="55" t="e">
        <f>IF(Checklist48[[#This Row],[PIGUID]]="","",INDEX(S2PQ_relational[],MATCH(Checklist48[[#This Row],[PIGUID&amp;NO]],S2PQ_relational[PIGUID &amp; "NO"],0),2))</f>
        <v>#N/A</v>
      </c>
      <c r="H12" s="55" t="str">
        <f>Checklist48[[#This Row],[PIGUID]]&amp;"NO"</f>
        <v>2WW5BnKSRlTKa0QSUicPwfNO</v>
      </c>
      <c r="I12" s="55" t="b">
        <f>IF(Checklist48[[#This Row],[PIGUID]]="","",INDEX(PIs[NA Exempt],MATCH(Checklist48[[#This Row],[PIGUID]],PIs[GUID],0),1))</f>
        <v>1</v>
      </c>
      <c r="J12" s="57" t="str">
        <f>IF(Checklist48[[#This Row],[SGUID]]="",IF(Checklist48[[#This Row],[SSGUID]]="",IF(Checklist48[[#This Row],[PIGUID]]="","",INDEX(PIs[[Column1]:[SS]],MATCH(Checklist48[[#This Row],[PIGUID]],PIs[GUID],0),2)),INDEX(PIs[[Column1]:[SS]],MATCH(Checklist48[[#This Row],[SSGUID]],PIs[SSGUID],0),18)),INDEX(PIs[[Column1]:[SS]],MATCH(Checklist48[[#This Row],[SGUID]],PIs[SGUID],0),14))</f>
        <v>AQ-GFS 01.03.02</v>
      </c>
      <c r="K12" s="57" t="str">
        <f>IF(Checklist48[[#This Row],[SGUID]]="",IF(Checklist48[[#This Row],[SSGUID]]="",IF(Checklist48[[#This Row],[PIGUID]]="","",INDEX(PIs[[Column1]:[SS]],MATCH(Checklist48[[#This Row],[PIGUID]],PIs[GUID],0),4)),INDEX(PIs[[Column1]:[Ssbody]],MATCH(Checklist48[[#This Row],[SSGUID]],PIs[SSGUID],0),19)),INDEX(PIs[[Column1]:[SS]],MATCH(Checklist48[[#This Row],[SGUID]],PIs[SGUID],0),15))</f>
        <v>Las fincas acuícolas están registradas como tales con la autoridad competente pertinente, de acuerdo a los requisitos de la legislación nacional para especies acuáticas de cultivo específicas.</v>
      </c>
      <c r="L12" s="57" t="str">
        <f>IF(Checklist48[[#This Row],[SGUID]]="",IF(Checklist48[[#This Row],[SSGUID]]="",INDEX(PIs[[Column1]:[SS]],MATCH(Checklist48[[#This Row],[PIGUID]],PIs[GUID],0),6),""),"")</f>
        <v>Los documentos del registro y las licencias deben estar disponibles. Por ejemplo: concesiones de fondo marino y autorizaciones de descargas de efluentes y licencias/concesiones de la autoridad para la cría de determinada biomasa de productos de acuicultura o adjudicación de cuota de alimentos para especies acuáticas de cultivo.
Sin opción de “N/A”.</v>
      </c>
      <c r="M12" s="57" t="str">
        <f>IF(Checklist48[[#This Row],[SSGUID]]="",IF(Checklist48[[#This Row],[PIGUID]]="","",INDEX(PIs[[Column1]:[SS]],MATCH(Checklist48[[#This Row],[PIGUID]],PIs[GUID],0),8)),"")</f>
        <v>Obligación Mayor</v>
      </c>
      <c r="N12" s="84"/>
      <c r="O12" s="84"/>
      <c r="P12" s="57" t="str">
        <f>IF(Checklist48[[#This Row],[ifna]]="NA","",IF(Checklist48[[#This Row],[RelatedPQ]]=0,"",IF(Checklist48[[#This Row],[RelatedPQ]]="","",IF((INDEX(S2PQ_relational[],MATCH(Checklist48[[#This Row],[PIGUID&amp;NO]],S2PQ_relational[PIGUID &amp; "NO"],0),1))=Checklist48[[#This Row],[PIGUID]],"no aplicable",""))))</f>
        <v/>
      </c>
      <c r="Q12" s="57" t="str">
        <f>IF(Checklist48[[#This Row],[N/A]]="no aplicable",INDEX(S2PQ[[Preguntas del paso 2]:[Justification]],MATCH(Checklist48[[#This Row],[RelatedPQ]],S2PQ[S2PQGUID],0),3),"")</f>
        <v/>
      </c>
      <c r="R12" s="84"/>
    </row>
    <row r="13" spans="1:18" ht="33.75" x14ac:dyDescent="0.25">
      <c r="B13" s="51" t="s">
        <v>327</v>
      </c>
      <c r="C13" s="46"/>
      <c r="D13" s="58">
        <f>IF(Checklist48[[#This Row],[SGUID]]="",IF(Checklist48[[#This Row],[SSGUID]]="",0,1),1)</f>
        <v>1</v>
      </c>
      <c r="E13" s="46"/>
      <c r="F13" s="55" t="str">
        <f>_xlfn.IFNA(Checklist48[[#This Row],[RelatedPQ]],"NA")</f>
        <v/>
      </c>
      <c r="G13" s="55" t="str">
        <f>IF(Checklist48[[#This Row],[PIGUID]]="","",INDEX(S2PQ_relational[],MATCH(Checklist48[[#This Row],[PIGUID&amp;NO]],S2PQ_relational[PIGUID &amp; "NO"],0),2))</f>
        <v/>
      </c>
      <c r="H13" s="55" t="str">
        <f>Checklist48[[#This Row],[PIGUID]]&amp;"NO"</f>
        <v>NO</v>
      </c>
      <c r="I13" s="55" t="str">
        <f>IF(Checklist48[[#This Row],[PIGUID]]="","",INDEX(PIs[NA Exempt],MATCH(Checklist48[[#This Row],[PIGUID]],PIs[GUID],0),1))</f>
        <v/>
      </c>
      <c r="J13" s="57" t="str">
        <f>IF(Checklist48[[#This Row],[SGUID]]="",IF(Checklist48[[#This Row],[SSGUID]]="",IF(Checklist48[[#This Row],[PIGUID]]="","",INDEX(PIs[[Column1]:[SS]],MATCH(Checklist48[[#This Row],[PIGUID]],PIs[GUID],0),2)),INDEX(PIs[[Column1]:[SS]],MATCH(Checklist48[[#This Row],[SSGUID]],PIs[SSGUID],0),18)),INDEX(PIs[[Column1]:[SS]],MATCH(Checklist48[[#This Row],[SGUID]],PIs[SGUID],0),14))</f>
        <v>AQ 02 DOCUMENTOS INTERNOS</v>
      </c>
      <c r="K13" s="57" t="str">
        <f>IF(Checklist48[[#This Row],[SGUID]]="",IF(Checklist48[[#This Row],[SSGUID]]="",IF(Checklist48[[#This Row],[PIGUID]]="","",INDEX(PIs[[Column1]:[SS]],MATCH(Checklist48[[#This Row],[PIGUID]],PIs[GUID],0),4)),INDEX(PIs[[Column1]:[Ssbody]],MATCH(Checklist48[[#This Row],[SSGUID]],PIs[SSGUID],0),19)),INDEX(PIs[[Column1]:[SS]],MATCH(Checklist48[[#This Row],[SGUID]],PIs[SGUID],0),15))</f>
        <v>-</v>
      </c>
      <c r="L13" s="57" t="str">
        <f>IF(Checklist48[[#This Row],[SGUID]]="",IF(Checklist48[[#This Row],[SSGUID]]="",INDEX(PIs[[Column1]:[SS]],MATCH(Checklist48[[#This Row],[PIGUID]],PIs[GUID],0),6),""),"")</f>
        <v/>
      </c>
      <c r="M13" s="57" t="str">
        <f>IF(Checklist48[[#This Row],[SSGUID]]="",IF(Checklist48[[#This Row],[PIGUID]]="","",INDEX(PIs[[Column1]:[SS]],MATCH(Checklist48[[#This Row],[PIGUID]],PIs[GUID],0),8)),"")</f>
        <v/>
      </c>
      <c r="N13" s="84"/>
      <c r="O13" s="84"/>
      <c r="P13" s="57" t="str">
        <f>IF(Checklist48[[#This Row],[ifna]]="NA","",IF(Checklist48[[#This Row],[RelatedPQ]]=0,"",IF(Checklist48[[#This Row],[RelatedPQ]]="","",IF((INDEX(S2PQ_relational[],MATCH(Checklist48[[#This Row],[PIGUID&amp;NO]],S2PQ_relational[PIGUID &amp; "NO"],0),1))=Checklist48[[#This Row],[PIGUID]],"no aplicable",""))))</f>
        <v/>
      </c>
      <c r="Q13" s="57" t="str">
        <f>IF(Checklist48[[#This Row],[N/A]]="no aplicable",INDEX(S2PQ[[Preguntas del paso 2]:[Justification]],MATCH(Checklist48[[#This Row],[RelatedPQ]],S2PQ[S2PQGUID],0),3),"")</f>
        <v/>
      </c>
      <c r="R13" s="84"/>
    </row>
    <row r="14" spans="1:18" ht="33.75" hidden="1" x14ac:dyDescent="0.25">
      <c r="B14" s="51"/>
      <c r="C14" s="46" t="s">
        <v>50</v>
      </c>
      <c r="D14" s="58">
        <f>IF(Checklist48[[#This Row],[SGUID]]="",IF(Checklist48[[#This Row],[SSGUID]]="",0,1),1)</f>
        <v>1</v>
      </c>
      <c r="E14" s="46"/>
      <c r="F14" s="55" t="str">
        <f>_xlfn.IFNA(Checklist48[[#This Row],[RelatedPQ]],"NA")</f>
        <v/>
      </c>
      <c r="G14" s="55" t="str">
        <f>IF(Checklist48[[#This Row],[PIGUID]]="","",INDEX(S2PQ_relational[],MATCH(Checklist48[[#This Row],[PIGUID&amp;NO]],S2PQ_relational[PIGUID &amp; "NO"],0),2))</f>
        <v/>
      </c>
      <c r="H14" s="55" t="str">
        <f>Checklist48[[#This Row],[PIGUID]]&amp;"NO"</f>
        <v>NO</v>
      </c>
      <c r="I14" s="55" t="str">
        <f>IF(Checklist48[[#This Row],[PIGUID]]="","",INDEX(PIs[NA Exempt],MATCH(Checklist48[[#This Row],[PIGUID]],PIs[GUID],0),1))</f>
        <v/>
      </c>
      <c r="J14" s="57" t="str">
        <f>IF(Checklist48[[#This Row],[SGUID]]="",IF(Checklist48[[#This Row],[SSGUID]]="",IF(Checklist48[[#This Row],[PIGUID]]="","",INDEX(PIs[[Column1]:[SS]],MATCH(Checklist48[[#This Row],[PIGUID]],PIs[GUID],0),2)),INDEX(PIs[[Column1]:[SS]],MATCH(Checklist48[[#This Row],[SSGUID]],PIs[SSGUID],0),18)),INDEX(PIs[[Column1]:[SS]],MATCH(Checklist48[[#This Row],[SGUID]],PIs[SGUID],0),14))</f>
        <v>-</v>
      </c>
      <c r="K14" s="57" t="str">
        <f>IF(Checklist48[[#This Row],[SGUID]]="",IF(Checklist48[[#This Row],[SSGUID]]="",IF(Checklist48[[#This Row],[PIGUID]]="","",INDEX(PIs[[Column1]:[SS]],MATCH(Checklist48[[#This Row],[PIGUID]],PIs[GUID],0),4)),INDEX(PIs[[Column1]:[Ssbody]],MATCH(Checklist48[[#This Row],[SSGUID]],PIs[SSGUID],0),19)),INDEX(PIs[[Column1]:[SS]],MATCH(Checklist48[[#This Row],[SGUID]],PIs[SGUID],0),15))</f>
        <v>-</v>
      </c>
      <c r="L14" s="57" t="str">
        <f>IF(Checklist48[[#This Row],[SGUID]]="",IF(Checklist48[[#This Row],[SSGUID]]="",INDEX(PIs[[Column1]:[SS]],MATCH(Checklist48[[#This Row],[PIGUID]],PIs[GUID],0),6),""),"")</f>
        <v/>
      </c>
      <c r="M14" s="57" t="str">
        <f>IF(Checklist48[[#This Row],[SSGUID]]="",IF(Checklist48[[#This Row],[PIGUID]]="","",INDEX(PIs[[Column1]:[SS]],MATCH(Checklist48[[#This Row],[PIGUID]],PIs[GUID],0),8)),"")</f>
        <v/>
      </c>
      <c r="N14" s="84"/>
      <c r="O14" s="84"/>
      <c r="P14" s="57" t="str">
        <f>IF(Checklist48[[#This Row],[ifna]]="NA","",IF(Checklist48[[#This Row],[RelatedPQ]]=0,"",IF(Checklist48[[#This Row],[RelatedPQ]]="","",IF((INDEX(S2PQ_relational[],MATCH(Checklist48[[#This Row],[PIGUID&amp;NO]],S2PQ_relational[PIGUID &amp; "NO"],0),1))=Checklist48[[#This Row],[PIGUID]],"no aplicable",""))))</f>
        <v/>
      </c>
      <c r="Q14" s="57" t="str">
        <f>IF(Checklist48[[#This Row],[N/A]]="no aplicable",INDEX(S2PQ[[Preguntas del paso 2]:[Justification]],MATCH(Checklist48[[#This Row],[RelatedPQ]],S2PQ[S2PQGUID],0),3),"")</f>
        <v/>
      </c>
      <c r="R14" s="84"/>
    </row>
    <row r="15" spans="1:18" ht="56.25" x14ac:dyDescent="0.25">
      <c r="B15" s="51"/>
      <c r="C15" s="46"/>
      <c r="D15" s="58">
        <f>IF(Checklist48[[#This Row],[SGUID]]="",IF(Checklist48[[#This Row],[SSGUID]]="",0,1),1)</f>
        <v>0</v>
      </c>
      <c r="E15" s="46" t="s">
        <v>1359</v>
      </c>
      <c r="F15" s="55" t="str">
        <f>_xlfn.IFNA(Checklist48[[#This Row],[RelatedPQ]],"NA")</f>
        <v>NA</v>
      </c>
      <c r="G15" s="55" t="e">
        <f>IF(Checklist48[[#This Row],[PIGUID]]="","",INDEX(S2PQ_relational[],MATCH(Checklist48[[#This Row],[PIGUID&amp;NO]],S2PQ_relational[PIGUID &amp; "NO"],0),2))</f>
        <v>#N/A</v>
      </c>
      <c r="H15" s="55" t="str">
        <f>Checklist48[[#This Row],[PIGUID]]&amp;"NO"</f>
        <v>66oJubG2yJvu0dIxrXERyBNO</v>
      </c>
      <c r="I15" s="55" t="b">
        <f>IF(Checklist48[[#This Row],[PIGUID]]="","",INDEX(PIs[NA Exempt],MATCH(Checklist48[[#This Row],[PIGUID]],PIs[GUID],0),1))</f>
        <v>1</v>
      </c>
      <c r="J15" s="57" t="str">
        <f>IF(Checklist48[[#This Row],[SGUID]]="",IF(Checklist48[[#This Row],[SSGUID]]="",IF(Checklist48[[#This Row],[PIGUID]]="","",INDEX(PIs[[Column1]:[SS]],MATCH(Checklist48[[#This Row],[PIGUID]],PIs[GUID],0),2)),INDEX(PIs[[Column1]:[SS]],MATCH(Checklist48[[#This Row],[SSGUID]],PIs[SSGUID],0),18)),INDEX(PIs[[Column1]:[SS]],MATCH(Checklist48[[#This Row],[SGUID]],PIs[SGUID],0),14))</f>
        <v>AQ-GFS 02.01</v>
      </c>
      <c r="K15" s="57" t="str">
        <f>IF(Checklist48[[#This Row],[SGUID]]="",IF(Checklist48[[#This Row],[SSGUID]]="",IF(Checklist48[[#This Row],[PIGUID]]="","",INDEX(PIs[[Column1]:[SS]],MATCH(Checklist48[[#This Row],[PIGUID]],PIs[GUID],0),4)),INDEX(PIs[[Column1]:[Ssbody]],MATCH(Checklist48[[#This Row],[SSGUID]],PIs[SSGUID],0),19)),INDEX(PIs[[Column1]:[SS]],MATCH(Checklist48[[#This Row],[SGUID]],PIs[SGUID],0),15))</f>
        <v>En la fase inicial (auditoría inicial realizada por el organismo de certificación \[OC]) de solicitud de la norma, los registros del sitio demuestran que se cumple la norma desde los últimos tres meses.</v>
      </c>
      <c r="L15" s="57" t="str">
        <f>IF(Checklist48[[#This Row],[SGUID]]="",IF(Checklist48[[#This Row],[SSGUID]]="",INDEX(PIs[[Column1]:[SS]],MATCH(Checklist48[[#This Row],[PIGUID]],PIs[GUID],0),6),""),"")</f>
        <v>Debe haber registros correspondientes a los últimos tres meses que demuestren que se ha alcanzado un cumplimiento suficiente para lograr la certificación GLOBALG.A.P.
Sin opción de “N/A”.</v>
      </c>
      <c r="M15" s="57" t="str">
        <f>IF(Checklist48[[#This Row],[SSGUID]]="",IF(Checklist48[[#This Row],[PIGUID]]="","",INDEX(PIs[[Column1]:[SS]],MATCH(Checklist48[[#This Row],[PIGUID]],PIs[GUID],0),8)),"")</f>
        <v>Obligación Mayor</v>
      </c>
      <c r="N15" s="84"/>
      <c r="O15" s="84"/>
      <c r="P15" s="57" t="str">
        <f>IF(Checklist48[[#This Row],[ifna]]="NA","",IF(Checklist48[[#This Row],[RelatedPQ]]=0,"",IF(Checklist48[[#This Row],[RelatedPQ]]="","",IF((INDEX(S2PQ_relational[],MATCH(Checklist48[[#This Row],[PIGUID&amp;NO]],S2PQ_relational[PIGUID &amp; "NO"],0),1))=Checklist48[[#This Row],[PIGUID]],"no aplicable",""))))</f>
        <v/>
      </c>
      <c r="Q15" s="57" t="str">
        <f>IF(Checklist48[[#This Row],[N/A]]="no aplicable",INDEX(S2PQ[[Preguntas del paso 2]:[Justification]],MATCH(Checklist48[[#This Row],[RelatedPQ]],S2PQ[S2PQGUID],0),3),"")</f>
        <v/>
      </c>
      <c r="R15" s="84"/>
    </row>
    <row r="16" spans="1:18" ht="67.5" x14ac:dyDescent="0.25">
      <c r="B16" s="51"/>
      <c r="C16" s="46"/>
      <c r="D16" s="58">
        <f>IF(Checklist48[[#This Row],[SGUID]]="",IF(Checklist48[[#This Row],[SSGUID]]="",0,1),1)</f>
        <v>0</v>
      </c>
      <c r="E16" s="46" t="s">
        <v>1385</v>
      </c>
      <c r="F16" s="55" t="str">
        <f>_xlfn.IFNA(Checklist48[[#This Row],[RelatedPQ]],"NA")</f>
        <v>NA</v>
      </c>
      <c r="G16" s="55" t="e">
        <f>IF(Checklist48[[#This Row],[PIGUID]]="","",INDEX(S2PQ_relational[],MATCH(Checklist48[[#This Row],[PIGUID&amp;NO]],S2PQ_relational[PIGUID &amp; "NO"],0),2))</f>
        <v>#N/A</v>
      </c>
      <c r="H16" s="55" t="str">
        <f>Checklist48[[#This Row],[PIGUID]]&amp;"NO"</f>
        <v>qRPw0Czh0pH6Pe2lEars3NO</v>
      </c>
      <c r="I16" s="55" t="b">
        <f>IF(Checklist48[[#This Row],[PIGUID]]="","",INDEX(PIs[NA Exempt],MATCH(Checklist48[[#This Row],[PIGUID]],PIs[GUID],0),1))</f>
        <v>1</v>
      </c>
      <c r="J16" s="57" t="str">
        <f>IF(Checklist48[[#This Row],[SGUID]]="",IF(Checklist48[[#This Row],[SSGUID]]="",IF(Checklist48[[#This Row],[PIGUID]]="","",INDEX(PIs[[Column1]:[SS]],MATCH(Checklist48[[#This Row],[PIGUID]],PIs[GUID],0),2)),INDEX(PIs[[Column1]:[SS]],MATCH(Checklist48[[#This Row],[SSGUID]],PIs[SSGUID],0),18)),INDEX(PIs[[Column1]:[SS]],MATCH(Checklist48[[#This Row],[SGUID]],PIs[SGUID],0),14))</f>
        <v>AQ-GFS 02.02</v>
      </c>
      <c r="K16" s="57" t="str">
        <f>IF(Checklist48[[#This Row],[SGUID]]="",IF(Checklist48[[#This Row],[SSGUID]]="",IF(Checklist48[[#This Row],[PIGUID]]="","",INDEX(PIs[[Column1]:[SS]],MATCH(Checklist48[[#This Row],[PIGUID]],PIs[GUID],0),4)),INDEX(PIs[[Column1]:[Ssbody]],MATCH(Checklist48[[#This Row],[SSGUID]],PIs[SSGUID],0),19)),INDEX(PIs[[Column1]:[SS]],MATCH(Checklist48[[#This Row],[SGUID]],PIs[SGUID],0),15))</f>
        <v>Hay disponible y se implementa un sistema documentado con procedimientos e instrucciones de trabajo que cubren todos los procesos.</v>
      </c>
      <c r="L16" s="57" t="str">
        <f>IF(Checklist48[[#This Row],[SGUID]]="",IF(Checklist48[[#This Row],[SSGUID]]="",INDEX(PIs[[Column1]:[SS]],MATCH(Checklist48[[#This Row],[PIGUID]],PIs[GUID],0),6),""),"")</f>
        <v>Debe haber disponible en el sitio procedimientos e instrucciones de trabajo documentados que demuestren que se cumple con los requisitos de inocuidad alimentaria, legales y de la norma, incluidos los procedimientos de aprobación de los proveedores.
Sin opción de “N/A”.</v>
      </c>
      <c r="M16" s="57" t="str">
        <f>IF(Checklist48[[#This Row],[SSGUID]]="",IF(Checklist48[[#This Row],[PIGUID]]="","",INDEX(PIs[[Column1]:[SS]],MATCH(Checklist48[[#This Row],[PIGUID]],PIs[GUID],0),8)),"")</f>
        <v>Obligación Mayor</v>
      </c>
      <c r="N16" s="84"/>
      <c r="O16" s="84"/>
      <c r="P16" s="57" t="str">
        <f>IF(Checklist48[[#This Row],[ifna]]="NA","",IF(Checklist48[[#This Row],[RelatedPQ]]=0,"",IF(Checklist48[[#This Row],[RelatedPQ]]="","",IF((INDEX(S2PQ_relational[],MATCH(Checklist48[[#This Row],[PIGUID&amp;NO]],S2PQ_relational[PIGUID &amp; "NO"],0),1))=Checklist48[[#This Row],[PIGUID]],"no aplicable",""))))</f>
        <v/>
      </c>
      <c r="Q16" s="57" t="str">
        <f>IF(Checklist48[[#This Row],[N/A]]="no aplicable",INDEX(S2PQ[[Preguntas del paso 2]:[Justification]],MATCH(Checklist48[[#This Row],[RelatedPQ]],S2PQ[S2PQGUID],0),3),"")</f>
        <v/>
      </c>
      <c r="R16" s="84"/>
    </row>
    <row r="17" spans="2:18" ht="78.75" x14ac:dyDescent="0.25">
      <c r="B17" s="51"/>
      <c r="C17" s="46"/>
      <c r="D17" s="58">
        <f>IF(Checklist48[[#This Row],[SGUID]]="",IF(Checklist48[[#This Row],[SSGUID]]="",0,1),1)</f>
        <v>0</v>
      </c>
      <c r="E17" s="46" t="s">
        <v>321</v>
      </c>
      <c r="F17" s="55" t="str">
        <f>_xlfn.IFNA(Checklist48[[#This Row],[RelatedPQ]],"NA")</f>
        <v>NA</v>
      </c>
      <c r="G17" s="55" t="e">
        <f>IF(Checklist48[[#This Row],[PIGUID]]="","",INDEX(S2PQ_relational[],MATCH(Checklist48[[#This Row],[PIGUID&amp;NO]],S2PQ_relational[PIGUID &amp; "NO"],0),2))</f>
        <v>#N/A</v>
      </c>
      <c r="H17" s="55" t="str">
        <f>Checklist48[[#This Row],[PIGUID]]&amp;"NO"</f>
        <v>lQ45YOCMiPWiP65wkwUDbNO</v>
      </c>
      <c r="I17" s="55" t="b">
        <f>IF(Checklist48[[#This Row],[PIGUID]]="","",INDEX(PIs[NA Exempt],MATCH(Checklist48[[#This Row],[PIGUID]],PIs[GUID],0),1))</f>
        <v>1</v>
      </c>
      <c r="J17" s="57" t="str">
        <f>IF(Checklist48[[#This Row],[SGUID]]="",IF(Checklist48[[#This Row],[SSGUID]]="",IF(Checklist48[[#This Row],[PIGUID]]="","",INDEX(PIs[[Column1]:[SS]],MATCH(Checklist48[[#This Row],[PIGUID]],PIs[GUID],0),2)),INDEX(PIs[[Column1]:[SS]],MATCH(Checklist48[[#This Row],[SSGUID]],PIs[SSGUID],0),18)),INDEX(PIs[[Column1]:[SS]],MATCH(Checklist48[[#This Row],[SGUID]],PIs[SGUID],0),14))</f>
        <v>AQ-GFS 02.03</v>
      </c>
      <c r="K17" s="57" t="str">
        <f>IF(Checklist48[[#This Row],[SGUID]]="",IF(Checklist48[[#This Row],[SSGUID]]="",IF(Checklist48[[#This Row],[PIGUID]]="","",INDEX(PIs[[Column1]:[SS]],MATCH(Checklist48[[#This Row],[PIGUID]],PIs[GUID],0),4)),INDEX(PIs[[Column1]:[Ssbody]],MATCH(Checklist48[[#This Row],[SSGUID]],PIs[SSGUID],0),19)),INDEX(PIs[[Column1]:[SS]],MATCH(Checklist48[[#This Row],[SGUID]],PIs[SGUID],0),15))</f>
        <v>La finca acuícola y las unidades de producción cuentan con una estructura organizativa con responsabilidades definidas.</v>
      </c>
      <c r="L17" s="57" t="str">
        <f>IF(Checklist48[[#This Row],[SGUID]]="",IF(Checklist48[[#This Row],[SSGUID]]="",INDEX(PIs[[Column1]:[SS]],MATCH(Checklist48[[#This Row],[PIGUID]],PIs[GUID],0),6),""),"")</f>
        <v>Debe establecerse, implementarse y mantenerse una estructura organizativa en la que las funciones y responsabilidades del trabajo estén bien identificadas. Se deben identificar los trabajadores cuyas actividades tengan un impacto potencial en la inocuidad alimentaria.
Sin opción de “N/A”.</v>
      </c>
      <c r="M17" s="57" t="str">
        <f>IF(Checklist48[[#This Row],[SSGUID]]="",IF(Checklist48[[#This Row],[PIGUID]]="","",INDEX(PIs[[Column1]:[SS]],MATCH(Checklist48[[#This Row],[PIGUID]],PIs[GUID],0),8)),"")</f>
        <v>Obligación Mayor</v>
      </c>
      <c r="N17" s="84"/>
      <c r="O17" s="84"/>
      <c r="P17" s="57" t="str">
        <f>IF(Checklist48[[#This Row],[ifna]]="NA","",IF(Checklist48[[#This Row],[RelatedPQ]]=0,"",IF(Checklist48[[#This Row],[RelatedPQ]]="","",IF((INDEX(S2PQ_relational[],MATCH(Checklist48[[#This Row],[PIGUID&amp;NO]],S2PQ_relational[PIGUID &amp; "NO"],0),1))=Checklist48[[#This Row],[PIGUID]],"no aplicable",""))))</f>
        <v/>
      </c>
      <c r="Q17" s="57" t="str">
        <f>IF(Checklist48[[#This Row],[N/A]]="no aplicable",INDEX(S2PQ[[Preguntas del paso 2]:[Justification]],MATCH(Checklist48[[#This Row],[RelatedPQ]],S2PQ[S2PQGUID],0),3),"")</f>
        <v/>
      </c>
      <c r="R17" s="84"/>
    </row>
    <row r="18" spans="2:18" ht="135" x14ac:dyDescent="0.25">
      <c r="B18" s="51"/>
      <c r="C18" s="46"/>
      <c r="D18" s="58">
        <f>IF(Checklist48[[#This Row],[SGUID]]="",IF(Checklist48[[#This Row],[SSGUID]]="",0,1),1)</f>
        <v>0</v>
      </c>
      <c r="E18" s="46" t="s">
        <v>1391</v>
      </c>
      <c r="F18" s="55" t="str">
        <f>_xlfn.IFNA(Checklist48[[#This Row],[RelatedPQ]],"NA")</f>
        <v>NA</v>
      </c>
      <c r="G18" s="55" t="e">
        <f>IF(Checklist48[[#This Row],[PIGUID]]="","",INDEX(S2PQ_relational[],MATCH(Checklist48[[#This Row],[PIGUID&amp;NO]],S2PQ_relational[PIGUID &amp; "NO"],0),2))</f>
        <v>#N/A</v>
      </c>
      <c r="H18" s="55" t="str">
        <f>Checklist48[[#This Row],[PIGUID]]&amp;"NO"</f>
        <v>32uEyaqThslszjm5s0jXwXNO</v>
      </c>
      <c r="I18" s="55" t="b">
        <f>IF(Checklist48[[#This Row],[PIGUID]]="","",INDEX(PIs[NA Exempt],MATCH(Checklist48[[#This Row],[PIGUID]],PIs[GUID],0),1))</f>
        <v>1</v>
      </c>
      <c r="J18" s="57" t="str">
        <f>IF(Checklist48[[#This Row],[SGUID]]="",IF(Checklist48[[#This Row],[SSGUID]]="",IF(Checklist48[[#This Row],[PIGUID]]="","",INDEX(PIs[[Column1]:[SS]],MATCH(Checklist48[[#This Row],[PIGUID]],PIs[GUID],0),2)),INDEX(PIs[[Column1]:[SS]],MATCH(Checklist48[[#This Row],[SSGUID]],PIs[SSGUID],0),18)),INDEX(PIs[[Column1]:[SS]],MATCH(Checklist48[[#This Row],[SGUID]],PIs[SGUID],0),14))</f>
        <v>AQ-GFS 02.04</v>
      </c>
      <c r="K18" s="57" t="str">
        <f>IF(Checklist48[[#This Row],[SGUID]]="",IF(Checklist48[[#This Row],[SSGUID]]="",IF(Checklist48[[#This Row],[PIGUID]]="","",INDEX(PIs[[Column1]:[SS]],MATCH(Checklist48[[#This Row],[PIGUID]],PIs[GUID],0),4)),INDEX(PIs[[Column1]:[Ssbody]],MATCH(Checklist48[[#This Row],[SSGUID]],PIs[SSGUID],0),19)),INDEX(PIs[[Column1]:[SS]],MATCH(Checklist48[[#This Row],[SGUID]],PIs[SGUID],0),15))</f>
        <v>Las coordenadas geográficas identifican todas las operaciones de la finca.</v>
      </c>
      <c r="L18" s="57" t="str">
        <f>IF(Checklist48[[#This Row],[SGUID]]="",IF(Checklist48[[#This Row],[SSGUID]]="",INDEX(PIs[[Column1]:[SS]],MATCH(Checklist48[[#This Row],[PIGUID]],PIs[GUID],0),6),""),"")</f>
        <v>Las coordenadas geográficas deben identificar todos los sitios de producción donde realmente se llevan a cabo las operaciones acuícolas. Las coordenadas deben hacer referencia al centro de los sitios de producción (sitios más pequeños; &lt;1 ha) o a las esquinas de los contornos de los sitios de producción (sitios más grandes; &gt;1 ha). Las coordenadas (grados y minutos de latitud y longitud) deben tener una precisión de dos decimales en minutos geográficos (p. ej., 15º22.65′ N ; 22º43.78′ E) usando el sistema de coordenadas WGS-84.
Sin opción de “N/A”.</v>
      </c>
      <c r="M18" s="57" t="str">
        <f>IF(Checklist48[[#This Row],[SSGUID]]="",IF(Checklist48[[#This Row],[PIGUID]]="","",INDEX(PIs[[Column1]:[SS]],MATCH(Checklist48[[#This Row],[PIGUID]],PIs[GUID],0),8)),"")</f>
        <v>Obligación Mayor</v>
      </c>
      <c r="N18" s="84"/>
      <c r="O18" s="84"/>
      <c r="P18" s="57" t="str">
        <f>IF(Checklist48[[#This Row],[ifna]]="NA","",IF(Checklist48[[#This Row],[RelatedPQ]]=0,"",IF(Checklist48[[#This Row],[RelatedPQ]]="","",IF((INDEX(S2PQ_relational[],MATCH(Checklist48[[#This Row],[PIGUID&amp;NO]],S2PQ_relational[PIGUID &amp; "NO"],0),1))=Checklist48[[#This Row],[PIGUID]],"no aplicable",""))))</f>
        <v/>
      </c>
      <c r="Q18" s="57" t="str">
        <f>IF(Checklist48[[#This Row],[N/A]]="no aplicable",INDEX(S2PQ[[Preguntas del paso 2]:[Justification]],MATCH(Checklist48[[#This Row],[RelatedPQ]],S2PQ[S2PQGUID],0),3),"")</f>
        <v/>
      </c>
      <c r="R18" s="84"/>
    </row>
    <row r="19" spans="2:18" ht="292.5" x14ac:dyDescent="0.25">
      <c r="B19" s="51"/>
      <c r="C19" s="46"/>
      <c r="D19" s="58">
        <f>IF(Checklist48[[#This Row],[SGUID]]="",IF(Checklist48[[#This Row],[SSGUID]]="",0,1),1)</f>
        <v>0</v>
      </c>
      <c r="E19" s="46" t="s">
        <v>726</v>
      </c>
      <c r="F19" s="55" t="str">
        <f>_xlfn.IFNA(Checklist48[[#This Row],[RelatedPQ]],"NA")</f>
        <v>NA</v>
      </c>
      <c r="G19" s="55" t="e">
        <f>IF(Checklist48[[#This Row],[PIGUID]]="","",INDEX(S2PQ_relational[],MATCH(Checklist48[[#This Row],[PIGUID&amp;NO]],S2PQ_relational[PIGUID &amp; "NO"],0),2))</f>
        <v>#N/A</v>
      </c>
      <c r="H19" s="55" t="str">
        <f>Checklist48[[#This Row],[PIGUID]]&amp;"NO"</f>
        <v>4u7VKYjF6PwRg1KvP3OiXbNO</v>
      </c>
      <c r="I19" s="55" t="b">
        <f>IF(Checklist48[[#This Row],[PIGUID]]="","",INDEX(PIs[NA Exempt],MATCH(Checklist48[[#This Row],[PIGUID]],PIs[GUID],0),1))</f>
        <v>1</v>
      </c>
      <c r="J19" s="57" t="str">
        <f>IF(Checklist48[[#This Row],[SGUID]]="",IF(Checklist48[[#This Row],[SSGUID]]="",IF(Checklist48[[#This Row],[PIGUID]]="","",INDEX(PIs[[Column1]:[SS]],MATCH(Checklist48[[#This Row],[PIGUID]],PIs[GUID],0),2)),INDEX(PIs[[Column1]:[SS]],MATCH(Checklist48[[#This Row],[SSGUID]],PIs[SSGUID],0),18)),INDEX(PIs[[Column1]:[SS]],MATCH(Checklist48[[#This Row],[SGUID]],PIs[SGUID],0),14))</f>
        <v>AQ-GFS 02.05</v>
      </c>
      <c r="K19" s="57" t="str">
        <f>IF(Checklist48[[#This Row],[SGUID]]="",IF(Checklist48[[#This Row],[SSGUID]]="",IF(Checklist48[[#This Row],[PIGUID]]="","",INDEX(PIs[[Column1]:[SS]],MATCH(Checklist48[[#This Row],[PIGUID]],PIs[GUID],0),4)),INDEX(PIs[[Column1]:[Ssbody]],MATCH(Checklist48[[#This Row],[SSGUID]],PIs[SSGUID],0),19)),INDEX(PIs[[Column1]:[SS]],MATCH(Checklist48[[#This Row],[SGUID]],PIs[SGUID],0),15))</f>
        <v>Los registros para los fines de auditoría están actualizados. Los registros se conservan durante un período mínimo de dos años, a menos que se requiera un período más largo.</v>
      </c>
      <c r="L19" s="57" t="str">
        <f>IF(Checklist48[[#This Row],[SGUID]]="",IF(Checklist48[[#This Row],[SSGUID]]="",INDEX(PIs[[Column1]:[SS]],MATCH(Checklist48[[#This Row],[PIGUID]],PIs[GUID],0),6),""),"")</f>
        <v>El productor debe mantener los registros actualizados (incluidos los que estén relacionados con la inocuidad alimentaria) durante un mínimo de dos años, o por un período más largo, dependiendo de los requisitos del cliente o legales. Si la vida útil del producto supera los dos años, los registros se deben conservar durante un período que sea superior al de la vida útil del producto. Los registros electrónicos deben ser válidos y, si se utilizan, el productor debe ser el responsable de conservar copias de seguridad de la información.
Los documentos se deben guardar de forma segura, controlar de forma eficaz y estar fácilmente accesibles. Para la auditoría inicial realizada por el organismo de certificación (OC), el productor debe mantener registros como mínimo desde tres meses antes de la fecha de la auditoría realizada por el OC o desde la fecha de registro (el período que sea más largo de los dos). Los nuevos solicitantes deben tener registros completos para cada área cubierta por el registro y en ellos se deben incluir todas las actividades relacionadas con la documentación GLOBALG.A.P. requerida para cada área. Estos registros deben estar disponibles para el ciclo actual antes de la auditoría inicial realizada por el OC.
Sin opción de “N/A”.</v>
      </c>
      <c r="M19" s="57" t="str">
        <f>IF(Checklist48[[#This Row],[SSGUID]]="",IF(Checklist48[[#This Row],[PIGUID]]="","",INDEX(PIs[[Column1]:[SS]],MATCH(Checklist48[[#This Row],[PIGUID]],PIs[GUID],0),8)),"")</f>
        <v>Obligación Mayor</v>
      </c>
      <c r="N19" s="84"/>
      <c r="O19" s="84"/>
      <c r="P19" s="57" t="str">
        <f>IF(Checklist48[[#This Row],[ifna]]="NA","",IF(Checklist48[[#This Row],[RelatedPQ]]=0,"",IF(Checklist48[[#This Row],[RelatedPQ]]="","",IF((INDEX(S2PQ_relational[],MATCH(Checklist48[[#This Row],[PIGUID&amp;NO]],S2PQ_relational[PIGUID &amp; "NO"],0),1))=Checklist48[[#This Row],[PIGUID]],"no aplicable",""))))</f>
        <v/>
      </c>
      <c r="Q19" s="57" t="str">
        <f>IF(Checklist48[[#This Row],[N/A]]="no aplicable",INDEX(S2PQ[[Preguntas del paso 2]:[Justification]],MATCH(Checklist48[[#This Row],[RelatedPQ]],S2PQ[S2PQGUID],0),3),"")</f>
        <v/>
      </c>
      <c r="R19" s="84"/>
    </row>
    <row r="20" spans="2:18" ht="67.5" x14ac:dyDescent="0.25">
      <c r="B20" s="51"/>
      <c r="C20" s="46"/>
      <c r="D20" s="58">
        <f>IF(Checklist48[[#This Row],[SGUID]]="",IF(Checklist48[[#This Row],[SSGUID]]="",0,1),1)</f>
        <v>0</v>
      </c>
      <c r="E20" s="46" t="s">
        <v>714</v>
      </c>
      <c r="F20" s="55" t="str">
        <f>_xlfn.IFNA(Checklist48[[#This Row],[RelatedPQ]],"NA")</f>
        <v>NA</v>
      </c>
      <c r="G20" s="55" t="e">
        <f>IF(Checklist48[[#This Row],[PIGUID]]="","",INDEX(S2PQ_relational[],MATCH(Checklist48[[#This Row],[PIGUID&amp;NO]],S2PQ_relational[PIGUID &amp; "NO"],0),2))</f>
        <v>#N/A</v>
      </c>
      <c r="H20" s="55" t="str">
        <f>Checklist48[[#This Row],[PIGUID]]&amp;"NO"</f>
        <v>1NNYWcvzB9I6fEmMlup3nLNO</v>
      </c>
      <c r="I20" s="55" t="b">
        <f>IF(Checklist48[[#This Row],[PIGUID]]="","",INDEX(PIs[NA Exempt],MATCH(Checklist48[[#This Row],[PIGUID]],PIs[GUID],0),1))</f>
        <v>0</v>
      </c>
      <c r="J20" s="57" t="str">
        <f>IF(Checklist48[[#This Row],[SGUID]]="",IF(Checklist48[[#This Row],[SSGUID]]="",IF(Checklist48[[#This Row],[PIGUID]]="","",INDEX(PIs[[Column1]:[SS]],MATCH(Checklist48[[#This Row],[PIGUID]],PIs[GUID],0),2)),INDEX(PIs[[Column1]:[SS]],MATCH(Checklist48[[#This Row],[SSGUID]],PIs[SSGUID],0),18)),INDEX(PIs[[Column1]:[SS]],MATCH(Checklist48[[#This Row],[SGUID]],PIs[SGUID],0),14))</f>
        <v>AQ-GFS 02.06</v>
      </c>
      <c r="K20" s="57" t="str">
        <f>IF(Checklist48[[#This Row],[SGUID]]="",IF(Checklist48[[#This Row],[SSGUID]]="",IF(Checklist48[[#This Row],[PIGUID]]="","",INDEX(PIs[[Column1]:[SS]],MATCH(Checklist48[[#This Row],[PIGUID]],PIs[GUID],0),4)),INDEX(PIs[[Column1]:[Ssbody]],MATCH(Checklist48[[#This Row],[SSGUID]],PIs[SSGUID],0),19)),INDEX(PIs[[Column1]:[SS]],MATCH(Checklist48[[#This Row],[SGUID]],PIs[SGUID],0),15))</f>
        <v>Hay establecido un procedimiento para gestionar y controlar los documentos y los registros.</v>
      </c>
      <c r="L20" s="57" t="str">
        <f>IF(Checklist48[[#This Row],[SGUID]]="",IF(Checklist48[[#This Row],[SSGUID]]="",INDEX(PIs[[Column1]:[SS]],MATCH(Checklist48[[#This Row],[PIGUID]],PIs[GUID],0),6),""),"")</f>
        <v>Se debe implementar y mantener un procedimiento que describa el manejo de la información documentada. Debe haber establecido un método de seguimiento de los cambios en los documentos para garantizar que los trabajadores tengan acceso a las versiones más recientes.</v>
      </c>
      <c r="M20" s="57" t="str">
        <f>IF(Checklist48[[#This Row],[SSGUID]]="",IF(Checklist48[[#This Row],[PIGUID]]="","",INDEX(PIs[[Column1]:[SS]],MATCH(Checklist48[[#This Row],[PIGUID]],PIs[GUID],0),8)),"")</f>
        <v>Obligación Mayor</v>
      </c>
      <c r="N20" s="84"/>
      <c r="O20" s="84"/>
      <c r="P20" s="57" t="str">
        <f>IF(Checklist48[[#This Row],[ifna]]="NA","",IF(Checklist48[[#This Row],[RelatedPQ]]=0,"",IF(Checklist48[[#This Row],[RelatedPQ]]="","",IF((INDEX(S2PQ_relational[],MATCH(Checklist48[[#This Row],[PIGUID&amp;NO]],S2PQ_relational[PIGUID &amp; "NO"],0),1))=Checklist48[[#This Row],[PIGUID]],"no aplicable",""))))</f>
        <v/>
      </c>
      <c r="Q20" s="57" t="str">
        <f>IF(Checklist48[[#This Row],[N/A]]="no aplicable",INDEX(S2PQ[[Preguntas del paso 2]:[Justification]],MATCH(Checklist48[[#This Row],[RelatedPQ]],S2PQ[S2PQGUID],0),3),"")</f>
        <v/>
      </c>
      <c r="R20" s="84"/>
    </row>
    <row r="21" spans="2:18" ht="213.75" x14ac:dyDescent="0.25">
      <c r="B21" s="51"/>
      <c r="C21" s="46"/>
      <c r="D21" s="58">
        <f>IF(Checklist48[[#This Row],[SGUID]]="",IF(Checklist48[[#This Row],[SSGUID]]="",0,1),1)</f>
        <v>0</v>
      </c>
      <c r="E21" s="46" t="s">
        <v>560</v>
      </c>
      <c r="F21" s="55" t="str">
        <f>_xlfn.IFNA(Checklist48[[#This Row],[RelatedPQ]],"NA")</f>
        <v>NA</v>
      </c>
      <c r="G21" s="55" t="e">
        <f>IF(Checklist48[[#This Row],[PIGUID]]="","",INDEX(S2PQ_relational[],MATCH(Checklist48[[#This Row],[PIGUID&amp;NO]],S2PQ_relational[PIGUID &amp; "NO"],0),2))</f>
        <v>#N/A</v>
      </c>
      <c r="H21" s="55" t="str">
        <f>Checklist48[[#This Row],[PIGUID]]&amp;"NO"</f>
        <v>3J8O62KNfuPfnd0CJS5tpkNO</v>
      </c>
      <c r="I21" s="55" t="b">
        <f>IF(Checklist48[[#This Row],[PIGUID]]="","",INDEX(PIs[NA Exempt],MATCH(Checklist48[[#This Row],[PIGUID]],PIs[GUID],0),1))</f>
        <v>0</v>
      </c>
      <c r="J21" s="57" t="str">
        <f>IF(Checklist48[[#This Row],[SGUID]]="",IF(Checklist48[[#This Row],[SSGUID]]="",IF(Checklist48[[#This Row],[PIGUID]]="","",INDEX(PIs[[Column1]:[SS]],MATCH(Checklist48[[#This Row],[PIGUID]],PIs[GUID],0),2)),INDEX(PIs[[Column1]:[SS]],MATCH(Checklist48[[#This Row],[SSGUID]],PIs[SSGUID],0),18)),INDEX(PIs[[Column1]:[SS]],MATCH(Checklist48[[#This Row],[SGUID]],PIs[SGUID],0),14))</f>
        <v xml:space="preserve">AQ-GFS 02.07 </v>
      </c>
      <c r="K21" s="57" t="str">
        <f>IF(Checklist48[[#This Row],[SGUID]]="",IF(Checklist48[[#This Row],[SSGUID]]="",IF(Checklist48[[#This Row],[PIGUID]]="","",INDEX(PIs[[Column1]:[SS]],MATCH(Checklist48[[#This Row],[PIGUID]],PIs[GUID],0),4)),INDEX(PIs[[Column1]:[Ssbody]],MATCH(Checklist48[[#This Row],[SSGUID]],PIs[SSGUID],0),19)),INDEX(PIs[[Column1]:[SS]],MATCH(Checklist48[[#This Row],[SGUID]],PIs[SGUID],0),15))</f>
        <v>El productor completa al menos una autoevaluación/auditoría interna de la norma al año.</v>
      </c>
      <c r="L21" s="57" t="str">
        <f>IF(Checklist48[[#This Row],[SGUID]]="",IF(Checklist48[[#This Row],[SSGUID]]="",INDEX(PIs[[Column1]:[SS]],MATCH(Checklist48[[#This Row],[PIGUID]],PIs[GUID],0),6),""),"")</f>
        <v>Debe existir evidencia documentada de que para el productor individual Opción 1 se ha completado una autoevaluación bajo la responsabilidad del productor (la puede realizar una persona distinta al productor).
Las autoevaluaciones deben incluir todos los principios y criterios aplicables, aunque las lleve a cabo una empresa subcontratada.
La lista de verificación para la autoevaluación debe contener comentarios de la evidencia observada para todas las Obligaciones Mayores y Obligaciones Menores no aplicables e incumplidas.
La autoevaluación debe completarse antes de la auditoría realizada por el organismo de certificación (OC) (véase “Reglamento general GLOBALG.A.P. - Reglas para productores individuales”).
Sin opción de “N/A”, excepto para productores multisitio con un sistema de gestión de calidad (SGC) y grupos de productores, en cuyo caso está cubierto por la auditoría interna del SGC.</v>
      </c>
      <c r="M21" s="57" t="str">
        <f>IF(Checklist48[[#This Row],[SSGUID]]="",IF(Checklist48[[#This Row],[PIGUID]]="","",INDEX(PIs[[Column1]:[SS]],MATCH(Checklist48[[#This Row],[PIGUID]],PIs[GUID],0),8)),"")</f>
        <v>Obligación Mayor</v>
      </c>
      <c r="N21" s="84"/>
      <c r="O21" s="84"/>
      <c r="P21" s="57" t="str">
        <f>IF(Checklist48[[#This Row],[ifna]]="NA","",IF(Checklist48[[#This Row],[RelatedPQ]]=0,"",IF(Checklist48[[#This Row],[RelatedPQ]]="","",IF((INDEX(S2PQ_relational[],MATCH(Checklist48[[#This Row],[PIGUID&amp;NO]],S2PQ_relational[PIGUID &amp; "NO"],0),1))=Checklist48[[#This Row],[PIGUID]],"no aplicable",""))))</f>
        <v/>
      </c>
      <c r="Q21" s="57" t="str">
        <f>IF(Checklist48[[#This Row],[N/A]]="no aplicable",INDEX(S2PQ[[Preguntas del paso 2]:[Justification]],MATCH(Checklist48[[#This Row],[RelatedPQ]],S2PQ[S2PQGUID],0),3),"")</f>
        <v/>
      </c>
      <c r="R21" s="84"/>
    </row>
    <row r="22" spans="2:18" ht="78.75" x14ac:dyDescent="0.25">
      <c r="B22" s="51"/>
      <c r="C22" s="46"/>
      <c r="D22" s="58">
        <f>IF(Checklist48[[#This Row],[SGUID]]="",IF(Checklist48[[#This Row],[SSGUID]]="",0,1),1)</f>
        <v>0</v>
      </c>
      <c r="E22" s="46" t="s">
        <v>646</v>
      </c>
      <c r="F22" s="55" t="str">
        <f>_xlfn.IFNA(Checklist48[[#This Row],[RelatedPQ]],"NA")</f>
        <v>NA</v>
      </c>
      <c r="G22" s="55" t="e">
        <f>IF(Checklist48[[#This Row],[PIGUID]]="","",INDEX(S2PQ_relational[],MATCH(Checklist48[[#This Row],[PIGUID&amp;NO]],S2PQ_relational[PIGUID &amp; "NO"],0),2))</f>
        <v>#N/A</v>
      </c>
      <c r="H22" s="55" t="str">
        <f>Checklist48[[#This Row],[PIGUID]]&amp;"NO"</f>
        <v>lwVD0y2sfcySbR28bqNW1NO</v>
      </c>
      <c r="I22" s="55" t="b">
        <f>IF(Checklist48[[#This Row],[PIGUID]]="","",INDEX(PIs[NA Exempt],MATCH(Checklist48[[#This Row],[PIGUID]],PIs[GUID],0),1))</f>
        <v>0</v>
      </c>
      <c r="J22" s="57" t="str">
        <f>IF(Checklist48[[#This Row],[SGUID]]="",IF(Checklist48[[#This Row],[SSGUID]]="",IF(Checklist48[[#This Row],[PIGUID]]="","",INDEX(PIs[[Column1]:[SS]],MATCH(Checklist48[[#This Row],[PIGUID]],PIs[GUID],0),2)),INDEX(PIs[[Column1]:[SS]],MATCH(Checklist48[[#This Row],[SSGUID]],PIs[SSGUID],0),18)),INDEX(PIs[[Column1]:[SS]],MATCH(Checklist48[[#This Row],[SGUID]],PIs[SGUID],0),14))</f>
        <v>AQ-GFS 02.08</v>
      </c>
      <c r="K22" s="57" t="str">
        <f>IF(Checklist48[[#This Row],[SGUID]]="",IF(Checklist48[[#This Row],[SSGUID]]="",IF(Checklist48[[#This Row],[PIGUID]]="","",INDEX(PIs[[Column1]:[SS]],MATCH(Checklist48[[#This Row],[PIGUID]],PIs[GUID],0),4)),INDEX(PIs[[Column1]:[Ssbody]],MATCH(Checklist48[[#This Row],[SSGUID]],PIs[SSGUID],0),19)),INDEX(PIs[[Column1]:[SS]],MATCH(Checklist48[[#This Row],[SGUID]],PIs[SGUID],0),15))</f>
        <v>Se realizan acciones correctivas para abordar las no-conformidades detectadas durante las autoevaluaciones/auditorías internas.</v>
      </c>
      <c r="L22" s="57" t="str">
        <f>IF(Checklist48[[#This Row],[SGUID]]="",IF(Checklist48[[#This Row],[SSGUID]]="",INDEX(PIs[[Column1]:[SS]],MATCH(Checklist48[[#This Row],[PIGUID]],PIs[GUID],0),6),""),"")</f>
        <v>Se deben documentar las acciones correctivas. Se deben implementar todos los cambios que sean necesarios. Se requiere el cumplimiento de todas las Obligaciones Mayores aplicables y al menos el 95 % de las Obligaciones Menores aplicables.
“N/A” solo si se detectan no-conformidades durante las autoevaluaciones/auditorías internas.</v>
      </c>
      <c r="M22" s="57" t="str">
        <f>IF(Checklist48[[#This Row],[SSGUID]]="",IF(Checklist48[[#This Row],[PIGUID]]="","",INDEX(PIs[[Column1]:[SS]],MATCH(Checklist48[[#This Row],[PIGUID]],PIs[GUID],0),8)),"")</f>
        <v>Obligación Mayor</v>
      </c>
      <c r="N22" s="84"/>
      <c r="O22" s="84"/>
      <c r="P22" s="57" t="str">
        <f>IF(Checklist48[[#This Row],[ifna]]="NA","",IF(Checklist48[[#This Row],[RelatedPQ]]=0,"",IF(Checklist48[[#This Row],[RelatedPQ]]="","",IF((INDEX(S2PQ_relational[],MATCH(Checklist48[[#This Row],[PIGUID&amp;NO]],S2PQ_relational[PIGUID &amp; "NO"],0),1))=Checklist48[[#This Row],[PIGUID]],"no aplicable",""))))</f>
        <v/>
      </c>
      <c r="Q22" s="57" t="str">
        <f>IF(Checklist48[[#This Row],[N/A]]="no aplicable",INDEX(S2PQ[[Preguntas del paso 2]:[Justification]],MATCH(Checklist48[[#This Row],[RelatedPQ]],S2PQ[S2PQGUID],0),3),"")</f>
        <v/>
      </c>
      <c r="R22" s="84"/>
    </row>
    <row r="23" spans="2:18" ht="101.25" x14ac:dyDescent="0.25">
      <c r="B23" s="51"/>
      <c r="C23" s="46"/>
      <c r="D23" s="58">
        <f>IF(Checklist48[[#This Row],[SGUID]]="",IF(Checklist48[[#This Row],[SSGUID]]="",0,1),1)</f>
        <v>0</v>
      </c>
      <c r="E23" s="46" t="s">
        <v>585</v>
      </c>
      <c r="F23" s="55" t="str">
        <f>_xlfn.IFNA(Checklist48[[#This Row],[RelatedPQ]],"NA")</f>
        <v>NA</v>
      </c>
      <c r="G23" s="55" t="e">
        <f>IF(Checklist48[[#This Row],[PIGUID]]="","",INDEX(S2PQ_relational[],MATCH(Checklist48[[#This Row],[PIGUID&amp;NO]],S2PQ_relational[PIGUID &amp; "NO"],0),2))</f>
        <v>#N/A</v>
      </c>
      <c r="H23" s="55" t="str">
        <f>Checklist48[[#This Row],[PIGUID]]&amp;"NO"</f>
        <v>4CWukhjgGWB3PQeG5nOpGbNO</v>
      </c>
      <c r="I23" s="55" t="b">
        <f>IF(Checklist48[[#This Row],[PIGUID]]="","",INDEX(PIs[NA Exempt],MATCH(Checklist48[[#This Row],[PIGUID]],PIs[GUID],0),1))</f>
        <v>0</v>
      </c>
      <c r="J23" s="57" t="str">
        <f>IF(Checklist48[[#This Row],[SGUID]]="",IF(Checklist48[[#This Row],[SSGUID]]="",IF(Checklist48[[#This Row],[PIGUID]]="","",INDEX(PIs[[Column1]:[SS]],MATCH(Checklist48[[#This Row],[PIGUID]],PIs[GUID],0),2)),INDEX(PIs[[Column1]:[SS]],MATCH(Checklist48[[#This Row],[SSGUID]],PIs[SSGUID],0),18)),INDEX(PIs[[Column1]:[SS]],MATCH(Checklist48[[#This Row],[SGUID]],PIs[SGUID],0),14))</f>
        <v>AQ-GFS 02.09</v>
      </c>
      <c r="K23" s="57" t="str">
        <f>IF(Checklist48[[#This Row],[SGUID]]="",IF(Checklist48[[#This Row],[SSGUID]]="",IF(Checklist48[[#This Row],[PIGUID]]="","",INDEX(PIs[[Column1]:[SS]],MATCH(Checklist48[[#This Row],[PIGUID]],PIs[GUID],0),4)),INDEX(PIs[[Column1]:[Ssbody]],MATCH(Checklist48[[#This Row],[SSGUID]],PIs[SSGUID],0),19)),INDEX(PIs[[Column1]:[SS]],MATCH(Checklist48[[#This Row],[SGUID]],PIs[SGUID],0),15))</f>
        <v>Hay un plan de mejora continua documentado.</v>
      </c>
      <c r="L23" s="57" t="str">
        <f>IF(Checklist48[[#This Row],[SGUID]]="",IF(Checklist48[[#This Row],[SSGUID]]="",INDEX(PIs[[Column1]:[SS]],MATCH(Checklist48[[#This Row],[PIGUID]],PIs[GUID],0),6),""),"")</f>
        <v>Se debe documentar un plan de mejora continua basado en las autoevaluaciones/auditorías internas y las auditorías realizadas por el organismo de certificación (OC). Las mejoras continuas pueden mostrarse como una reducción en las no-conformidades totales durante las autoevaluaciones/auditorías internas, la evaluación de una causa de fondo, las acciones documentadas u otras actividades aplicables.</v>
      </c>
      <c r="M23" s="57" t="str">
        <f>IF(Checklist48[[#This Row],[SSGUID]]="",IF(Checklist48[[#This Row],[PIGUID]]="","",INDEX(PIs[[Column1]:[SS]],MATCH(Checklist48[[#This Row],[PIGUID]],PIs[GUID],0),8)),"")</f>
        <v>Obligación Mayor</v>
      </c>
      <c r="N23" s="84"/>
      <c r="O23" s="84"/>
      <c r="P23" s="57" t="str">
        <f>IF(Checklist48[[#This Row],[ifna]]="NA","",IF(Checklist48[[#This Row],[RelatedPQ]]=0,"",IF(Checklist48[[#This Row],[RelatedPQ]]="","",IF((INDEX(S2PQ_relational[],MATCH(Checklist48[[#This Row],[PIGUID&amp;NO]],S2PQ_relational[PIGUID &amp; "NO"],0),1))=Checklist48[[#This Row],[PIGUID]],"no aplicable",""))))</f>
        <v/>
      </c>
      <c r="Q23" s="57" t="str">
        <f>IF(Checklist48[[#This Row],[N/A]]="no aplicable",INDEX(S2PQ[[Preguntas del paso 2]:[Justification]],MATCH(Checklist48[[#This Row],[RelatedPQ]],S2PQ[S2PQGUID],0),3),"")</f>
        <v/>
      </c>
      <c r="R23" s="84"/>
    </row>
    <row r="24" spans="2:18" ht="101.25" x14ac:dyDescent="0.25">
      <c r="B24" s="51"/>
      <c r="C24" s="46"/>
      <c r="D24" s="58">
        <f>IF(Checklist48[[#This Row],[SGUID]]="",IF(Checklist48[[#This Row],[SSGUID]]="",0,1),1)</f>
        <v>0</v>
      </c>
      <c r="E24" s="46" t="s">
        <v>496</v>
      </c>
      <c r="F24" s="55" t="str">
        <f>_xlfn.IFNA(Checklist48[[#This Row],[RelatedPQ]],"NA")</f>
        <v>NA</v>
      </c>
      <c r="G24" s="55" t="e">
        <f>IF(Checklist48[[#This Row],[PIGUID]]="","",INDEX(S2PQ_relational[],MATCH(Checklist48[[#This Row],[PIGUID&amp;NO]],S2PQ_relational[PIGUID &amp; "NO"],0),2))</f>
        <v>#N/A</v>
      </c>
      <c r="H24" s="55" t="str">
        <f>Checklist48[[#This Row],[PIGUID]]&amp;"NO"</f>
        <v>4b8nrtUGbOZ2K3aWfTmjQ0NO</v>
      </c>
      <c r="I24" s="55" t="b">
        <f>IF(Checklist48[[#This Row],[PIGUID]]="","",INDEX(PIs[NA Exempt],MATCH(Checklist48[[#This Row],[PIGUID]],PIs[GUID],0),1))</f>
        <v>0</v>
      </c>
      <c r="J24" s="57" t="str">
        <f>IF(Checklist48[[#This Row],[SGUID]]="",IF(Checklist48[[#This Row],[SSGUID]]="",IF(Checklist48[[#This Row],[PIGUID]]="","",INDEX(PIs[[Column1]:[SS]],MATCH(Checklist48[[#This Row],[PIGUID]],PIs[GUID],0),2)),INDEX(PIs[[Column1]:[SS]],MATCH(Checklist48[[#This Row],[SSGUID]],PIs[SSGUID],0),18)),INDEX(PIs[[Column1]:[SS]],MATCH(Checklist48[[#This Row],[SGUID]],PIs[SGUID],0),14))</f>
        <v>AQ-GFS 02.10</v>
      </c>
      <c r="K24" s="57" t="str">
        <f>IF(Checklist48[[#This Row],[SGUID]]="",IF(Checklist48[[#This Row],[SSGUID]]="",IF(Checklist48[[#This Row],[PIGUID]]="","",INDEX(PIs[[Column1]:[SS]],MATCH(Checklist48[[#This Row],[PIGUID]],PIs[GUID],0),4)),INDEX(PIs[[Column1]:[Ssbody]],MATCH(Checklist48[[#This Row],[SSGUID]],PIs[SSGUID],0),19)),INDEX(PIs[[Column1]:[SS]],MATCH(Checklist48[[#This Row],[SGUID]],PIs[SGUID],0),15))</f>
        <v>Existe evidencia de que se implementa un plan de mejora continua.</v>
      </c>
      <c r="L24" s="57" t="str">
        <f>IF(Checklist48[[#This Row],[SGUID]]="",IF(Checklist48[[#This Row],[SSGUID]]="",INDEX(PIs[[Column1]:[SS]],MATCH(Checklist48[[#This Row],[PIGUID]],PIs[GUID],0),6),""),"")</f>
        <v>Se debe implementar un plan de mejora continua basado en las autoevaluaciones/auditorías internas y las auditorías realizadas por el organismo de certificación (OC). Las mejoras continuas pueden mostrarse como una reducción en las no-conformidades totales durante las autoevaluaciones/auditorías internas, planes de gestión de recursos con documentación de mejoras u otras actividades aplicables.</v>
      </c>
      <c r="M24" s="57" t="str">
        <f>IF(Checklist48[[#This Row],[SSGUID]]="",IF(Checklist48[[#This Row],[PIGUID]]="","",INDEX(PIs[[Column1]:[SS]],MATCH(Checklist48[[#This Row],[PIGUID]],PIs[GUID],0),8)),"")</f>
        <v>Obligación Mayor</v>
      </c>
      <c r="N24" s="84"/>
      <c r="O24" s="84"/>
      <c r="P24" s="57" t="str">
        <f>IF(Checklist48[[#This Row],[ifna]]="NA","",IF(Checklist48[[#This Row],[RelatedPQ]]=0,"",IF(Checklist48[[#This Row],[RelatedPQ]]="","",IF((INDEX(S2PQ_relational[],MATCH(Checklist48[[#This Row],[PIGUID&amp;NO]],S2PQ_relational[PIGUID &amp; "NO"],0),1))=Checklist48[[#This Row],[PIGUID]],"no aplicable",""))))</f>
        <v/>
      </c>
      <c r="Q24" s="57" t="str">
        <f>IF(Checklist48[[#This Row],[N/A]]="no aplicable",INDEX(S2PQ[[Preguntas del paso 2]:[Justification]],MATCH(Checklist48[[#This Row],[RelatedPQ]],S2PQ[S2PQGUID],0),3),"")</f>
        <v/>
      </c>
      <c r="R24" s="84"/>
    </row>
    <row r="25" spans="2:18" ht="123.75" x14ac:dyDescent="0.25">
      <c r="B25" s="51" t="s">
        <v>49</v>
      </c>
      <c r="C25" s="46"/>
      <c r="D25" s="58">
        <f>IF(Checklist48[[#This Row],[SGUID]]="",IF(Checklist48[[#This Row],[SSGUID]]="",0,1),1)</f>
        <v>1</v>
      </c>
      <c r="E25" s="46"/>
      <c r="F25" s="55" t="str">
        <f>_xlfn.IFNA(Checklist48[[#This Row],[RelatedPQ]],"NA")</f>
        <v/>
      </c>
      <c r="G25" s="55" t="str">
        <f>IF(Checklist48[[#This Row],[PIGUID]]="","",INDEX(S2PQ_relational[],MATCH(Checklist48[[#This Row],[PIGUID&amp;NO]],S2PQ_relational[PIGUID &amp; "NO"],0),2))</f>
        <v/>
      </c>
      <c r="H25" s="55" t="str">
        <f>Checklist48[[#This Row],[PIGUID]]&amp;"NO"</f>
        <v>NO</v>
      </c>
      <c r="I25" s="55" t="str">
        <f>IF(Checklist48[[#This Row],[PIGUID]]="","",INDEX(PIs[NA Exempt],MATCH(Checklist48[[#This Row],[PIGUID]],PIs[GUID],0),1))</f>
        <v/>
      </c>
      <c r="J25" s="57" t="str">
        <f>IF(Checklist48[[#This Row],[SGUID]]="",IF(Checklist48[[#This Row],[SSGUID]]="",IF(Checklist48[[#This Row],[PIGUID]]="","",INDEX(PIs[[Column1]:[SS]],MATCH(Checklist48[[#This Row],[PIGUID]],PIs[GUID],0),2)),INDEX(PIs[[Column1]:[SS]],MATCH(Checklist48[[#This Row],[SSGUID]],PIs[SSGUID],0),18)),INDEX(PIs[[Column1]:[SS]],MATCH(Checklist48[[#This Row],[SGUID]],PIs[SGUID],0),14))</f>
        <v>AQ 03 HIGIENE</v>
      </c>
      <c r="K25" s="57" t="str">
        <f>IF(Checklist48[[#This Row],[SGUID]]="",IF(Checklist48[[#This Row],[SSGUID]]="",IF(Checklist48[[#This Row],[PIGUID]]="","",INDEX(PIs[[Column1]:[SS]],MATCH(Checklist48[[#This Row],[PIGUID]],PIs[GUID],0),4)),INDEX(PIs[[Column1]:[Ssbody]],MATCH(Checklist48[[#This Row],[SSGUID]],PIs[SSGUID],0),19)),INDEX(PIs[[Column1]:[SS]],MATCH(Checklist48[[#This Row],[SGUID]],PIs[SGUID],0),15))</f>
        <v>Las personas son clave para prevenir la contaminación del producto. Los trabajadores de la granja, los contratistas y los propios productores abogan por la integridad e inocuidad del producto. La educación y la formación ayudarán a progresar hacia una producción segura. El propósito de esta sección es garantizar las buenas prácticas para disminuir los riesgos para la higiene asociados al producto, que todos los trabajadores comprendan los requisitos y que sean competentes en el desempeño de sus tareas.</v>
      </c>
      <c r="L25" s="57" t="str">
        <f>IF(Checklist48[[#This Row],[SGUID]]="",IF(Checklist48[[#This Row],[SSGUID]]="",INDEX(PIs[[Column1]:[SS]],MATCH(Checklist48[[#This Row],[PIGUID]],PIs[GUID],0),6),""),"")</f>
        <v/>
      </c>
      <c r="M25" s="57" t="str">
        <f>IF(Checklist48[[#This Row],[SSGUID]]="",IF(Checklist48[[#This Row],[PIGUID]]="","",INDEX(PIs[[Column1]:[SS]],MATCH(Checklist48[[#This Row],[PIGUID]],PIs[GUID],0),8)),"")</f>
        <v/>
      </c>
      <c r="N25" s="84"/>
      <c r="O25" s="84"/>
      <c r="P25" s="57" t="str">
        <f>IF(Checklist48[[#This Row],[ifna]]="NA","",IF(Checklist48[[#This Row],[RelatedPQ]]=0,"",IF(Checklist48[[#This Row],[RelatedPQ]]="","",IF((INDEX(S2PQ_relational[],MATCH(Checklist48[[#This Row],[PIGUID&amp;NO]],S2PQ_relational[PIGUID &amp; "NO"],0),1))=Checklist48[[#This Row],[PIGUID]],"no aplicable",""))))</f>
        <v/>
      </c>
      <c r="Q25" s="57" t="str">
        <f>IF(Checklist48[[#This Row],[N/A]]="no aplicable",INDEX(S2PQ[[Preguntas del paso 2]:[Justification]],MATCH(Checklist48[[#This Row],[RelatedPQ]],S2PQ[S2PQGUID],0),3),"")</f>
        <v/>
      </c>
      <c r="R25" s="84"/>
    </row>
    <row r="26" spans="2:18" ht="33.75" hidden="1" x14ac:dyDescent="0.25">
      <c r="B26" s="51"/>
      <c r="C26" s="46" t="s">
        <v>50</v>
      </c>
      <c r="D26" s="58">
        <f>IF(Checklist48[[#This Row],[SGUID]]="",IF(Checklist48[[#This Row],[SSGUID]]="",0,1),1)</f>
        <v>1</v>
      </c>
      <c r="E26" s="46"/>
      <c r="F26" s="55" t="str">
        <f>_xlfn.IFNA(Checklist48[[#This Row],[RelatedPQ]],"NA")</f>
        <v/>
      </c>
      <c r="G26" s="55" t="str">
        <f>IF(Checklist48[[#This Row],[PIGUID]]="","",INDEX(S2PQ_relational[],MATCH(Checklist48[[#This Row],[PIGUID&amp;NO]],S2PQ_relational[PIGUID &amp; "NO"],0),2))</f>
        <v/>
      </c>
      <c r="H26" s="55" t="str">
        <f>Checklist48[[#This Row],[PIGUID]]&amp;"NO"</f>
        <v>NO</v>
      </c>
      <c r="I26" s="55" t="str">
        <f>IF(Checklist48[[#This Row],[PIGUID]]="","",INDEX(PIs[NA Exempt],MATCH(Checklist48[[#This Row],[PIGUID]],PIs[GUID],0),1))</f>
        <v/>
      </c>
      <c r="J26" s="57" t="str">
        <f>IF(Checklist48[[#This Row],[SGUID]]="",IF(Checklist48[[#This Row],[SSGUID]]="",IF(Checklist48[[#This Row],[PIGUID]]="","",INDEX(PIs[[Column1]:[SS]],MATCH(Checklist48[[#This Row],[PIGUID]],PIs[GUID],0),2)),INDEX(PIs[[Column1]:[SS]],MATCH(Checklist48[[#This Row],[SSGUID]],PIs[SSGUID],0),18)),INDEX(PIs[[Column1]:[SS]],MATCH(Checklist48[[#This Row],[SGUID]],PIs[SGUID],0),14))</f>
        <v>-</v>
      </c>
      <c r="K26" s="57" t="str">
        <f>IF(Checklist48[[#This Row],[SGUID]]="",IF(Checklist48[[#This Row],[SSGUID]]="",IF(Checklist48[[#This Row],[PIGUID]]="","",INDEX(PIs[[Column1]:[SS]],MATCH(Checklist48[[#This Row],[PIGUID]],PIs[GUID],0),4)),INDEX(PIs[[Column1]:[Ssbody]],MATCH(Checklist48[[#This Row],[SSGUID]],PIs[SSGUID],0),19)),INDEX(PIs[[Column1]:[SS]],MATCH(Checklist48[[#This Row],[SGUID]],PIs[SGUID],0),15))</f>
        <v>-</v>
      </c>
      <c r="L26" s="57" t="str">
        <f>IF(Checklist48[[#This Row],[SGUID]]="",IF(Checklist48[[#This Row],[SSGUID]]="",INDEX(PIs[[Column1]:[SS]],MATCH(Checklist48[[#This Row],[PIGUID]],PIs[GUID],0),6),""),"")</f>
        <v/>
      </c>
      <c r="M26" s="57" t="str">
        <f>IF(Checklist48[[#This Row],[SSGUID]]="",IF(Checklist48[[#This Row],[PIGUID]]="","",INDEX(PIs[[Column1]:[SS]],MATCH(Checklist48[[#This Row],[PIGUID]],PIs[GUID],0),8)),"")</f>
        <v/>
      </c>
      <c r="N26" s="84"/>
      <c r="O26" s="84"/>
      <c r="P26" s="57" t="str">
        <f>IF(Checklist48[[#This Row],[ifna]]="NA","",IF(Checklist48[[#This Row],[RelatedPQ]]=0,"",IF(Checklist48[[#This Row],[RelatedPQ]]="","",IF((INDEX(S2PQ_relational[],MATCH(Checklist48[[#This Row],[PIGUID&amp;NO]],S2PQ_relational[PIGUID &amp; "NO"],0),1))=Checklist48[[#This Row],[PIGUID]],"no aplicable",""))))</f>
        <v/>
      </c>
      <c r="Q26" s="57" t="str">
        <f>IF(Checklist48[[#This Row],[N/A]]="no aplicable",INDEX(S2PQ[[Preguntas del paso 2]:[Justification]],MATCH(Checklist48[[#This Row],[RelatedPQ]],S2PQ[S2PQGUID],0),3),"")</f>
        <v/>
      </c>
      <c r="R26" s="84"/>
    </row>
    <row r="27" spans="2:18" ht="67.5" x14ac:dyDescent="0.25">
      <c r="B27" s="51"/>
      <c r="C27" s="46"/>
      <c r="D27" s="58">
        <f>IF(Checklist48[[#This Row],[SGUID]]="",IF(Checklist48[[#This Row],[SSGUID]]="",0,1),1)</f>
        <v>0</v>
      </c>
      <c r="E27" s="46" t="s">
        <v>42</v>
      </c>
      <c r="F27" s="55" t="str">
        <f>_xlfn.IFNA(Checklist48[[#This Row],[RelatedPQ]],"NA")</f>
        <v>NA</v>
      </c>
      <c r="G27" s="55" t="e">
        <f>IF(Checklist48[[#This Row],[PIGUID]]="","",INDEX(S2PQ_relational[],MATCH(Checklist48[[#This Row],[PIGUID&amp;NO]],S2PQ_relational[PIGUID &amp; "NO"],0),2))</f>
        <v>#N/A</v>
      </c>
      <c r="H27" s="55" t="str">
        <f>Checklist48[[#This Row],[PIGUID]]&amp;"NO"</f>
        <v>57zh5RXeAe6wHhCK0WqVWWNO</v>
      </c>
      <c r="I27" s="55" t="b">
        <f>IF(Checklist48[[#This Row],[PIGUID]]="","",INDEX(PIs[NA Exempt],MATCH(Checklist48[[#This Row],[PIGUID]],PIs[GUID],0),1))</f>
        <v>1</v>
      </c>
      <c r="J27" s="57" t="str">
        <f>IF(Checklist48[[#This Row],[SGUID]]="",IF(Checklist48[[#This Row],[SSGUID]]="",IF(Checklist48[[#This Row],[PIGUID]]="","",INDEX(PIs[[Column1]:[SS]],MATCH(Checklist48[[#This Row],[PIGUID]],PIs[GUID],0),2)),INDEX(PIs[[Column1]:[SS]],MATCH(Checklist48[[#This Row],[SSGUID]],PIs[SSGUID],0),18)),INDEX(PIs[[Column1]:[SS]],MATCH(Checklist48[[#This Row],[SGUID]],PIs[SGUID],0),14))</f>
        <v xml:space="preserve">AQ-GFS 03.01 </v>
      </c>
      <c r="K27" s="57" t="str">
        <f>IF(Checklist48[[#This Row],[SGUID]]="",IF(Checklist48[[#This Row],[SSGUID]]="",IF(Checklist48[[#This Row],[PIGUID]]="","",INDEX(PIs[[Column1]:[SS]],MATCH(Checklist48[[#This Row],[PIGUID]],PIs[GUID],0),4)),INDEX(PIs[[Column1]:[Ssbody]],MATCH(Checklist48[[#This Row],[SSGUID]],PIs[SSGUID],0),19)),INDEX(PIs[[Column1]:[SS]],MATCH(Checklist48[[#This Row],[SGUID]],PIs[SGUID],0),15))</f>
        <v>La finca tiene una evaluación de riesgos para la higiene documentada.</v>
      </c>
      <c r="L27" s="57" t="str">
        <f>IF(Checklist48[[#This Row],[SGUID]]="",IF(Checklist48[[#This Row],[SSGUID]]="",INDEX(PIs[[Column1]:[SS]],MATCH(Checklist48[[#This Row],[PIGUID]],PIs[GUID],0),6),""),"")</f>
        <v>La evaluación de riesgos para la higiene documentada debe ser apropiada para las actividades que se desarrollan en la finca y debe revisarse anualmente y actualizarse cuando se produzcan cambios (p. ej., realización de otras actividades).
Sin opción de “N/A”.</v>
      </c>
      <c r="M27" s="57" t="str">
        <f>IF(Checklist48[[#This Row],[SSGUID]]="",IF(Checklist48[[#This Row],[PIGUID]]="","",INDEX(PIs[[Column1]:[SS]],MATCH(Checklist48[[#This Row],[PIGUID]],PIs[GUID],0),8)),"")</f>
        <v>Obligación Mayor</v>
      </c>
      <c r="N27" s="84"/>
      <c r="O27" s="84"/>
      <c r="P27" s="57" t="str">
        <f>IF(Checklist48[[#This Row],[ifna]]="NA","",IF(Checklist48[[#This Row],[RelatedPQ]]=0,"",IF(Checklist48[[#This Row],[RelatedPQ]]="","",IF((INDEX(S2PQ_relational[],MATCH(Checklist48[[#This Row],[PIGUID&amp;NO]],S2PQ_relational[PIGUID &amp; "NO"],0),1))=Checklist48[[#This Row],[PIGUID]],"no aplicable",""))))</f>
        <v/>
      </c>
      <c r="Q27" s="57" t="str">
        <f>IF(Checklist48[[#This Row],[N/A]]="no aplicable",INDEX(S2PQ[[Preguntas del paso 2]:[Justification]],MATCH(Checklist48[[#This Row],[RelatedPQ]],S2PQ[S2PQGUID],0),3),"")</f>
        <v/>
      </c>
      <c r="R27" s="84"/>
    </row>
    <row r="28" spans="2:18" ht="315" x14ac:dyDescent="0.25">
      <c r="B28" s="51"/>
      <c r="C28" s="46"/>
      <c r="D28" s="58">
        <f>IF(Checklist48[[#This Row],[SGUID]]="",IF(Checklist48[[#This Row],[SSGUID]]="",0,1),1)</f>
        <v>0</v>
      </c>
      <c r="E28" s="46" t="s">
        <v>59</v>
      </c>
      <c r="F28" s="55" t="str">
        <f>_xlfn.IFNA(Checklist48[[#This Row],[RelatedPQ]],"NA")</f>
        <v>NA</v>
      </c>
      <c r="G28" s="55" t="e">
        <f>IF(Checklist48[[#This Row],[PIGUID]]="","",INDEX(S2PQ_relational[],MATCH(Checklist48[[#This Row],[PIGUID&amp;NO]],S2PQ_relational[PIGUID &amp; "NO"],0),2))</f>
        <v>#N/A</v>
      </c>
      <c r="H28" s="55" t="str">
        <f>Checklist48[[#This Row],[PIGUID]]&amp;"NO"</f>
        <v>2IMsSYWG2fojjWo8efL0PuNO</v>
      </c>
      <c r="I28" s="55" t="b">
        <f>IF(Checklist48[[#This Row],[PIGUID]]="","",INDEX(PIs[NA Exempt],MATCH(Checklist48[[#This Row],[PIGUID]],PIs[GUID],0),1))</f>
        <v>1</v>
      </c>
      <c r="J28" s="57" t="str">
        <f>IF(Checklist48[[#This Row],[SGUID]]="",IF(Checklist48[[#This Row],[SSGUID]]="",IF(Checklist48[[#This Row],[PIGUID]]="","",INDEX(PIs[[Column1]:[SS]],MATCH(Checklist48[[#This Row],[PIGUID]],PIs[GUID],0),2)),INDEX(PIs[[Column1]:[SS]],MATCH(Checklist48[[#This Row],[SSGUID]],PIs[SSGUID],0),18)),INDEX(PIs[[Column1]:[SS]],MATCH(Checklist48[[#This Row],[SGUID]],PIs[SGUID],0),14))</f>
        <v>AQ-GFS 03.02</v>
      </c>
      <c r="K28" s="57" t="str">
        <f>IF(Checklist48[[#This Row],[SGUID]]="",IF(Checklist48[[#This Row],[SSGUID]]="",IF(Checklist48[[#This Row],[PIGUID]]="","",INDEX(PIs[[Column1]:[SS]],MATCH(Checklist48[[#This Row],[PIGUID]],PIs[GUID],0),4)),INDEX(PIs[[Column1]:[Ssbody]],MATCH(Checklist48[[#This Row],[SSGUID]],PIs[SSGUID],0),19)),INDEX(PIs[[Column1]:[SS]],MATCH(Checklist48[[#This Row],[SGUID]],PIs[SGUID],0),15))</f>
        <v>Hay establecidos procedimientos de higiene documentados para minimizar los riesgos para la inocuidad alimentaria.</v>
      </c>
      <c r="L28" s="57" t="str">
        <f>IF(Checklist48[[#This Row],[SGUID]]="",IF(Checklist48[[#This Row],[SSGUID]]="",INDEX(PIs[[Column1]:[SS]],MATCH(Checklist48[[#This Row],[PIGUID]],PIs[GUID],0),6),""),"")</f>
        <v>La granja debe contar con procedimientos de higiene que aborden los riesgos identificados en la evaluación de riesgos en AQ 03.01. Los procedimientos deben incluir instrucciones visiblemente mostradas para trabajadores, visitantes y subcontratistas. Las instrucciones deben también basarse en los resultados de la evaluación de riesgos para la higiene descrita en AQ 03.01 y deben incluir como mínimo:
\- El requisito de lavarse las manos
\- El requisito de cubrir los cortes en la piel
\- La limitación de fumar, comer y beber a las áreas designadas
\- La notificación inmediata a la dirección o al supervisor de cualquier infección o problema de salud relevantes, también si se presenta algún síntoma de enfermedad (p. ej., fiebre, vómitos, ictericia, diarrea). En este momento se debe evitar que estos trabajadores tengan contacto directo con el producto y las superficies de contacto con los alimentos
\- El procedimiento de regreso al trabajo tras una ausencia por enfermedad
\- La notificación de cualquier contaminación del producto por contacto con fluidos corporales
\- El uso de la vestimenta protectora adecuada provista siempre que las actividades de los individuos puedan representar un riesgo de contaminación para el producto
Sin opción de “N/A”.</v>
      </c>
      <c r="M28" s="57" t="str">
        <f>IF(Checklist48[[#This Row],[SSGUID]]="",IF(Checklist48[[#This Row],[PIGUID]]="","",INDEX(PIs[[Column1]:[SS]],MATCH(Checklist48[[#This Row],[PIGUID]],PIs[GUID],0),8)),"")</f>
        <v>Obligación Mayor</v>
      </c>
      <c r="N28" s="84"/>
      <c r="O28" s="84"/>
      <c r="P28" s="57" t="str">
        <f>IF(Checklist48[[#This Row],[ifna]]="NA","",IF(Checklist48[[#This Row],[RelatedPQ]]=0,"",IF(Checklist48[[#This Row],[RelatedPQ]]="","",IF((INDEX(S2PQ_relational[],MATCH(Checklist48[[#This Row],[PIGUID&amp;NO]],S2PQ_relational[PIGUID &amp; "NO"],0),1))=Checklist48[[#This Row],[PIGUID]],"no aplicable",""))))</f>
        <v/>
      </c>
      <c r="Q28" s="57" t="str">
        <f>IF(Checklist48[[#This Row],[N/A]]="no aplicable",INDEX(S2PQ[[Preguntas del paso 2]:[Justification]],MATCH(Checklist48[[#This Row],[RelatedPQ]],S2PQ[S2PQGUID],0),3),"")</f>
        <v/>
      </c>
      <c r="R28" s="84"/>
    </row>
    <row r="29" spans="2:18" ht="135" x14ac:dyDescent="0.25">
      <c r="B29" s="51"/>
      <c r="C29" s="46"/>
      <c r="D29" s="58">
        <f>IF(Checklist48[[#This Row],[SGUID]]="",IF(Checklist48[[#This Row],[SSGUID]]="",0,1),1)</f>
        <v>0</v>
      </c>
      <c r="E29" s="46" t="s">
        <v>1365</v>
      </c>
      <c r="F29" s="55" t="str">
        <f>_xlfn.IFNA(Checklist48[[#This Row],[RelatedPQ]],"NA")</f>
        <v>NA</v>
      </c>
      <c r="G29" s="55" t="e">
        <f>IF(Checklist48[[#This Row],[PIGUID]]="","",INDEX(S2PQ_relational[],MATCH(Checklist48[[#This Row],[PIGUID&amp;NO]],S2PQ_relational[PIGUID &amp; "NO"],0),2))</f>
        <v>#N/A</v>
      </c>
      <c r="H29" s="55" t="str">
        <f>Checklist48[[#This Row],[PIGUID]]&amp;"NO"</f>
        <v>66AaUgvv71Gp7MrQRsgEB3NO</v>
      </c>
      <c r="I29" s="55" t="b">
        <f>IF(Checklist48[[#This Row],[PIGUID]]="","",INDEX(PIs[NA Exempt],MATCH(Checklist48[[#This Row],[PIGUID]],PIs[GUID],0),1))</f>
        <v>1</v>
      </c>
      <c r="J29" s="57" t="str">
        <f>IF(Checklist48[[#This Row],[SGUID]]="",IF(Checklist48[[#This Row],[SSGUID]]="",IF(Checklist48[[#This Row],[PIGUID]]="","",INDEX(PIs[[Column1]:[SS]],MATCH(Checklist48[[#This Row],[PIGUID]],PIs[GUID],0),2)),INDEX(PIs[[Column1]:[SS]],MATCH(Checklist48[[#This Row],[SSGUID]],PIs[SSGUID],0),18)),INDEX(PIs[[Column1]:[SS]],MATCH(Checklist48[[#This Row],[SGUID]],PIs[SGUID],0),14))</f>
        <v>AQ-GFS 03.03</v>
      </c>
      <c r="K29" s="57" t="str">
        <f>IF(Checklist48[[#This Row],[SGUID]]="",IF(Checklist48[[#This Row],[SSGUID]]="",IF(Checklist48[[#This Row],[PIGUID]]="","",INDEX(PIs[[Column1]:[SS]],MATCH(Checklist48[[#This Row],[PIGUID]],PIs[GUID],0),4)),INDEX(PIs[[Column1]:[Ssbody]],MATCH(Checklist48[[#This Row],[SSGUID]],PIs[SSGUID],0),19)),INDEX(PIs[[Column1]:[SS]],MATCH(Checklist48[[#This Row],[SGUID]],PIs[SGUID],0),15))</f>
        <v>Se implementan los procedimientos de higiene de la finca, incluidas las instrucciones de higiene exhibidas visiblemente para todos los trabajadores y visitantes.</v>
      </c>
      <c r="L29" s="57" t="str">
        <f>IF(Checklist48[[#This Row],[SGUID]]="",IF(Checklist48[[#This Row],[SSGUID]]="",INDEX(PIs[[Column1]:[SS]],MATCH(Checklist48[[#This Row],[PIGUID]],PIs[GUID],0),6),""),"")</f>
        <v>Los trabajadores con tareas identificadas en los procedimientos de higiene deben demostrar sus competencias durante la entrevista, y debe haber evidencia visual de que se implementan los procedimientos de higiene, por medio de carteles (imágenes) claros y/o en el idioma o los idiomas relevantes de los trabajadores. Se debe medir la eficacia de los procedimientos de higiene para eliminar los riesgos para la inocuidad alimentaria, sobre la base de la evaluación de riesgos para la higiene en AQ 03.01. Referencia cruzada con AQ 20.02.09.
Sin opción de “N/A”.</v>
      </c>
      <c r="M29" s="57" t="str">
        <f>IF(Checklist48[[#This Row],[SSGUID]]="",IF(Checklist48[[#This Row],[PIGUID]]="","",INDEX(PIs[[Column1]:[SS]],MATCH(Checklist48[[#This Row],[PIGUID]],PIs[GUID],0),8)),"")</f>
        <v>Obligación Mayor</v>
      </c>
      <c r="N29" s="84"/>
      <c r="O29" s="84"/>
      <c r="P29" s="57" t="str">
        <f>IF(Checklist48[[#This Row],[ifna]]="NA","",IF(Checklist48[[#This Row],[RelatedPQ]]=0,"",IF(Checklist48[[#This Row],[RelatedPQ]]="","",IF((INDEX(S2PQ_relational[],MATCH(Checklist48[[#This Row],[PIGUID&amp;NO]],S2PQ_relational[PIGUID &amp; "NO"],0),1))=Checklist48[[#This Row],[PIGUID]],"no aplicable",""))))</f>
        <v/>
      </c>
      <c r="Q29" s="57" t="str">
        <f>IF(Checklist48[[#This Row],[N/A]]="no aplicable",INDEX(S2PQ[[Preguntas del paso 2]:[Justification]],MATCH(Checklist48[[#This Row],[RelatedPQ]],S2PQ[S2PQGUID],0),3),"")</f>
        <v/>
      </c>
      <c r="R29" s="84"/>
    </row>
    <row r="30" spans="2:18" ht="168.75" x14ac:dyDescent="0.25">
      <c r="B30" s="51" t="s">
        <v>57</v>
      </c>
      <c r="C30" s="46"/>
      <c r="D30" s="58">
        <f>IF(Checklist48[[#This Row],[SGUID]]="",IF(Checklist48[[#This Row],[SSGUID]]="",0,1),1)</f>
        <v>1</v>
      </c>
      <c r="E30" s="46"/>
      <c r="F30" s="55" t="str">
        <f>_xlfn.IFNA(Checklist48[[#This Row],[RelatedPQ]],"NA")</f>
        <v/>
      </c>
      <c r="G30" s="55" t="str">
        <f>IF(Checklist48[[#This Row],[PIGUID]]="","",INDEX(S2PQ_relational[],MATCH(Checklist48[[#This Row],[PIGUID&amp;NO]],S2PQ_relational[PIGUID &amp; "NO"],0),2))</f>
        <v/>
      </c>
      <c r="H30" s="55" t="str">
        <f>Checklist48[[#This Row],[PIGUID]]&amp;"NO"</f>
        <v>NO</v>
      </c>
      <c r="I30" s="55" t="str">
        <f>IF(Checklist48[[#This Row],[PIGUID]]="","",INDEX(PIs[NA Exempt],MATCH(Checklist48[[#This Row],[PIGUID]],PIs[GUID],0),1))</f>
        <v/>
      </c>
      <c r="J30" s="57" t="str">
        <f>IF(Checklist48[[#This Row],[SGUID]]="",IF(Checklist48[[#This Row],[SSGUID]]="",IF(Checklist48[[#This Row],[PIGUID]]="","",INDEX(PIs[[Column1]:[SS]],MATCH(Checklist48[[#This Row],[PIGUID]],PIs[GUID],0),2)),INDEX(PIs[[Column1]:[SS]],MATCH(Checklist48[[#This Row],[SSGUID]],PIs[SSGUID],0),18)),INDEX(PIs[[Column1]:[SS]],MATCH(Checklist48[[#This Row],[SGUID]],PIs[SGUID],0),14))</f>
        <v>AQ 04 BIENESTAR INTEGRAL DE LOS TRABAJADORES: SALUD, SEGURIDAD Y BIENESTAR</v>
      </c>
      <c r="K30" s="57" t="str">
        <f>IF(Checklist48[[#This Row],[SGUID]]="",IF(Checklist48[[#This Row],[SSGUID]]="",IF(Checklist48[[#This Row],[PIGUID]]="","",INDEX(PIs[[Column1]:[SS]],MATCH(Checklist48[[#This Row],[PIGUID]],PIs[GUID],0),4)),INDEX(PIs[[Column1]:[Ssbody]],MATCH(Checklist48[[#This Row],[SSGUID]],PIs[SSGUID],0),19)),INDEX(PIs[[Column1]:[SS]],MATCH(Checklist48[[#This Row],[SGUID]],PIs[SGUID],0),15))</f>
        <v xml:space="preserve">Las personas son la clave para el funcionamiento eficiente y seguro de la granja. Los trabajadores, los contratistas y los propios productores abogan por su propia salud y seguridad, y por la protección del medio ambiente. La educación y la formación de estas personas contribuyen al progreso hacia la sostenibilidad y al crecimiento del capital social. El objetivo de esta sección es asegurar unas prácticas seguras en el lugar de trabajo y que todos los trabajadores comprendan y posean las competencias necesarias para realizar sus tareas, que cuenten con equipo adecuado para trabajar de forma segura y que, en caso de accidente, puedan recibir asistencia en el momento adecuado y de la forma oportuna. </v>
      </c>
      <c r="L30" s="57" t="str">
        <f>IF(Checklist48[[#This Row],[SGUID]]="",IF(Checklist48[[#This Row],[SSGUID]]="",INDEX(PIs[[Column1]:[SS]],MATCH(Checklist48[[#This Row],[PIGUID]],PIs[GUID],0),6),""),"")</f>
        <v/>
      </c>
      <c r="M30" s="57" t="str">
        <f>IF(Checklist48[[#This Row],[SSGUID]]="",IF(Checklist48[[#This Row],[PIGUID]]="","",INDEX(PIs[[Column1]:[SS]],MATCH(Checklist48[[#This Row],[PIGUID]],PIs[GUID],0),8)),"")</f>
        <v/>
      </c>
      <c r="N30" s="84"/>
      <c r="O30" s="84"/>
      <c r="P30" s="57" t="str">
        <f>IF(Checklist48[[#This Row],[ifna]]="NA","",IF(Checklist48[[#This Row],[RelatedPQ]]=0,"",IF(Checklist48[[#This Row],[RelatedPQ]]="","",IF((INDEX(S2PQ_relational[],MATCH(Checklist48[[#This Row],[PIGUID&amp;NO]],S2PQ_relational[PIGUID &amp; "NO"],0),1))=Checklist48[[#This Row],[PIGUID]],"no aplicable",""))))</f>
        <v/>
      </c>
      <c r="Q30" s="57" t="str">
        <f>IF(Checklist48[[#This Row],[N/A]]="no aplicable",INDEX(S2PQ[[Preguntas del paso 2]:[Justification]],MATCH(Checklist48[[#This Row],[RelatedPQ]],S2PQ[S2PQGUID],0),3),"")</f>
        <v/>
      </c>
      <c r="R30" s="84"/>
    </row>
    <row r="31" spans="2:18" ht="67.5" x14ac:dyDescent="0.25">
      <c r="B31" s="51"/>
      <c r="C31" s="46" t="s">
        <v>71</v>
      </c>
      <c r="D31" s="58">
        <f>IF(Checklist48[[#This Row],[SGUID]]="",IF(Checklist48[[#This Row],[SSGUID]]="",0,1),1)</f>
        <v>1</v>
      </c>
      <c r="E31" s="46"/>
      <c r="F31" s="55" t="str">
        <f>_xlfn.IFNA(Checklist48[[#This Row],[RelatedPQ]],"NA")</f>
        <v/>
      </c>
      <c r="G31" s="55" t="str">
        <f>IF(Checklist48[[#This Row],[PIGUID]]="","",INDEX(S2PQ_relational[],MATCH(Checklist48[[#This Row],[PIGUID&amp;NO]],S2PQ_relational[PIGUID &amp; "NO"],0),2))</f>
        <v/>
      </c>
      <c r="H31" s="55" t="str">
        <f>Checklist48[[#This Row],[PIGUID]]&amp;"NO"</f>
        <v>NO</v>
      </c>
      <c r="I31" s="55" t="str">
        <f>IF(Checklist48[[#This Row],[PIGUID]]="","",INDEX(PIs[NA Exempt],MATCH(Checklist48[[#This Row],[PIGUID]],PIs[GUID],0),1))</f>
        <v/>
      </c>
      <c r="J31" s="57" t="str">
        <f>IF(Checklist48[[#This Row],[SGUID]]="",IF(Checklist48[[#This Row],[SSGUID]]="",IF(Checklist48[[#This Row],[PIGUID]]="","",INDEX(PIs[[Column1]:[SS]],MATCH(Checklist48[[#This Row],[PIGUID]],PIs[GUID],0),2)),INDEX(PIs[[Column1]:[SS]],MATCH(Checklist48[[#This Row],[SSGUID]],PIs[SSGUID],0),18)),INDEX(PIs[[Column1]:[SS]],MATCH(Checklist48[[#This Row],[SGUID]],PIs[SGUID],0),14))</f>
        <v>AQ 04.01 Salud y seguridad ocupacional de los trabajadores</v>
      </c>
      <c r="K31" s="57" t="str">
        <f>IF(Checklist48[[#This Row],[SGUID]]="",IF(Checklist48[[#This Row],[SSGUID]]="",IF(Checklist48[[#This Row],[PIGUID]]="","",INDEX(PIs[[Column1]:[SS]],MATCH(Checklist48[[#This Row],[PIGUID]],PIs[GUID],0),4)),INDEX(PIs[[Column1]:[Ssbody]],MATCH(Checklist48[[#This Row],[SSGUID]],PIs[SSGUID],0),19)),INDEX(PIs[[Column1]:[SS]],MATCH(Checklist48[[#This Row],[SGUID]],PIs[SGUID],0),15))</f>
        <v>-</v>
      </c>
      <c r="L31" s="57" t="str">
        <f>IF(Checklist48[[#This Row],[SGUID]]="",IF(Checklist48[[#This Row],[SSGUID]]="",INDEX(PIs[[Column1]:[SS]],MATCH(Checklist48[[#This Row],[PIGUID]],PIs[GUID],0),6),""),"")</f>
        <v/>
      </c>
      <c r="M31" s="57" t="str">
        <f>IF(Checklist48[[#This Row],[SSGUID]]="",IF(Checklist48[[#This Row],[PIGUID]]="","",INDEX(PIs[[Column1]:[SS]],MATCH(Checklist48[[#This Row],[PIGUID]],PIs[GUID],0),8)),"")</f>
        <v/>
      </c>
      <c r="N31" s="84"/>
      <c r="O31" s="84"/>
      <c r="P31" s="57" t="str">
        <f>IF(Checklist48[[#This Row],[ifna]]="NA","",IF(Checklist48[[#This Row],[RelatedPQ]]=0,"",IF(Checklist48[[#This Row],[RelatedPQ]]="","",IF((INDEX(S2PQ_relational[],MATCH(Checklist48[[#This Row],[PIGUID&amp;NO]],S2PQ_relational[PIGUID &amp; "NO"],0),1))=Checklist48[[#This Row],[PIGUID]],"no aplicable",""))))</f>
        <v/>
      </c>
      <c r="Q31" s="57" t="str">
        <f>IF(Checklist48[[#This Row],[N/A]]="no aplicable",INDEX(S2PQ[[Preguntas del paso 2]:[Justification]],MATCH(Checklist48[[#This Row],[RelatedPQ]],S2PQ[S2PQGUID],0),3),"")</f>
        <v/>
      </c>
      <c r="R31" s="84"/>
    </row>
    <row r="32" spans="2:18" ht="258.75" x14ac:dyDescent="0.25">
      <c r="B32" s="51"/>
      <c r="C32" s="46"/>
      <c r="D32" s="58">
        <f>IF(Checklist48[[#This Row],[SGUID]]="",IF(Checklist48[[#This Row],[SSGUID]]="",0,1),1)</f>
        <v>0</v>
      </c>
      <c r="E32" s="46" t="s">
        <v>1603</v>
      </c>
      <c r="F32" s="55" t="str">
        <f>_xlfn.IFNA(Checklist48[[#This Row],[RelatedPQ]],"NA")</f>
        <v>NA</v>
      </c>
      <c r="G32" s="55" t="e">
        <f>IF(Checklist48[[#This Row],[PIGUID]]="","",INDEX(S2PQ_relational[],MATCH(Checklist48[[#This Row],[PIGUID&amp;NO]],S2PQ_relational[PIGUID &amp; "NO"],0),2))</f>
        <v>#N/A</v>
      </c>
      <c r="H32" s="55" t="str">
        <f>Checklist48[[#This Row],[PIGUID]]&amp;"NO"</f>
        <v>7x7n96IX0vfpfhVRDo921aNO</v>
      </c>
      <c r="I32" s="55" t="b">
        <f>IF(Checklist48[[#This Row],[PIGUID]]="","",INDEX(PIs[NA Exempt],MATCH(Checklist48[[#This Row],[PIGUID]],PIs[GUID],0),1))</f>
        <v>1</v>
      </c>
      <c r="J32" s="57" t="str">
        <f>IF(Checklist48[[#This Row],[SGUID]]="",IF(Checklist48[[#This Row],[SSGUID]]="",IF(Checklist48[[#This Row],[PIGUID]]="","",INDEX(PIs[[Column1]:[SS]],MATCH(Checklist48[[#This Row],[PIGUID]],PIs[GUID],0),2)),INDEX(PIs[[Column1]:[SS]],MATCH(Checklist48[[#This Row],[SSGUID]],PIs[SSGUID],0),18)),INDEX(PIs[[Column1]:[SS]],MATCH(Checklist48[[#This Row],[SGUID]],PIs[SGUID],0),14))</f>
        <v xml:space="preserve">AQ-GFS 04.01.01 </v>
      </c>
      <c r="K32" s="57" t="str">
        <f>IF(Checklist48[[#This Row],[SGUID]]="",IF(Checklist48[[#This Row],[SSGUID]]="",IF(Checklist48[[#This Row],[PIGUID]]="","",INDEX(PIs[[Column1]:[SS]],MATCH(Checklist48[[#This Row],[PIGUID]],PIs[GUID],0),4)),INDEX(PIs[[Column1]:[Ssbody]],MATCH(Checklist48[[#This Row],[SSGUID]],PIs[SSGUID],0),19)),INDEX(PIs[[Column1]:[SS]],MATCH(Checklist48[[#This Row],[SGUID]],PIs[SGUID],0),15))</f>
        <v>Hay una evaluación de riesgos documentada para la salud y seguridad de los trabajadores.</v>
      </c>
      <c r="L32" s="57" t="str">
        <f>IF(Checklist48[[#This Row],[SGUID]]="",IF(Checklist48[[#This Row],[SSGUID]]="",INDEX(PIs[[Column1]:[SS]],MATCH(Checklist48[[#This Row],[PIGUID]],PIs[GUID],0),6),""),"")</f>
        <v>La evaluación de riesgos documentada debe ser adecuada para las condiciones de la finca e incluir todo el proceso de producción en el ámbito de la certificación. La evaluación de riesgos se debe revisar y actualizar anualmente y siempre que se produzca algún cambio que pueda afectar a la salud y seguridad de los trabajadores. Estos son algunos ejemplos (aunque hay más): riesgo de zoonosis (transmisión de enfermedades de los animales a las personas), operaciones de buceo, nueva maquinaria, nuevas construcciones, exposición a sustancias químicas (incluidos medicamentos y vacunas), modificaciones en las prácticas de producción, movimiento de piezas de la máquina, toma de fuerza, electricidad, maquinaria de la finca y tráfico de vehículos, incendios en los edificios de la finca (incluida la identificación de cualquier sitio peligroso, p. ej., en relación con fuegos, cualquier tipo de alojamiento o área de descanso de trabajadores), ruido excesivo, polvo, vibraciones, condiciones meteorológicas extremas, escaleras, almacenamiento de combustible, depósitos de estiércol, etc.
Sin opción de “N/A”.</v>
      </c>
      <c r="M32" s="57" t="str">
        <f>IF(Checklist48[[#This Row],[SSGUID]]="",IF(Checklist48[[#This Row],[PIGUID]]="","",INDEX(PIs[[Column1]:[SS]],MATCH(Checklist48[[#This Row],[PIGUID]],PIs[GUID],0),8)),"")</f>
        <v>Obligación Mayor</v>
      </c>
      <c r="N32" s="84"/>
      <c r="O32" s="84"/>
      <c r="P32" s="57" t="str">
        <f>IF(Checklist48[[#This Row],[ifna]]="NA","",IF(Checklist48[[#This Row],[RelatedPQ]]=0,"",IF(Checklist48[[#This Row],[RelatedPQ]]="","",IF((INDEX(S2PQ_relational[],MATCH(Checklist48[[#This Row],[PIGUID&amp;NO]],S2PQ_relational[PIGUID &amp; "NO"],0),1))=Checklist48[[#This Row],[PIGUID]],"no aplicable",""))))</f>
        <v/>
      </c>
      <c r="Q32" s="57" t="str">
        <f>IF(Checklist48[[#This Row],[N/A]]="no aplicable",INDEX(S2PQ[[Preguntas del paso 2]:[Justification]],MATCH(Checklist48[[#This Row],[RelatedPQ]],S2PQ[S2PQGUID],0),3),"")</f>
        <v/>
      </c>
      <c r="R32" s="84"/>
    </row>
    <row r="33" spans="2:18" ht="409.5" x14ac:dyDescent="0.25">
      <c r="B33" s="51"/>
      <c r="C33" s="46"/>
      <c r="D33" s="58">
        <f>IF(Checklist48[[#This Row],[SGUID]]="",IF(Checklist48[[#This Row],[SSGUID]]="",0,1),1)</f>
        <v>0</v>
      </c>
      <c r="E33" s="46" t="s">
        <v>1597</v>
      </c>
      <c r="F33" s="55" t="str">
        <f>_xlfn.IFNA(Checklist48[[#This Row],[RelatedPQ]],"NA")</f>
        <v>NA</v>
      </c>
      <c r="G33" s="55" t="e">
        <f>IF(Checklist48[[#This Row],[PIGUID]]="","",INDEX(S2PQ_relational[],MATCH(Checklist48[[#This Row],[PIGUID&amp;NO]],S2PQ_relational[PIGUID &amp; "NO"],0),2))</f>
        <v>#N/A</v>
      </c>
      <c r="H33" s="55" t="str">
        <f>Checklist48[[#This Row],[PIGUID]]&amp;"NO"</f>
        <v>6XJwASrtuinUb7a08QcX6qNO</v>
      </c>
      <c r="I33" s="55" t="b">
        <f>IF(Checklist48[[#This Row],[PIGUID]]="","",INDEX(PIs[NA Exempt],MATCH(Checklist48[[#This Row],[PIGUID]],PIs[GUID],0),1))</f>
        <v>0</v>
      </c>
      <c r="J33" s="57" t="str">
        <f>IF(Checklist48[[#This Row],[SGUID]]="",IF(Checklist48[[#This Row],[SSGUID]]="",IF(Checklist48[[#This Row],[PIGUID]]="","",INDEX(PIs[[Column1]:[SS]],MATCH(Checklist48[[#This Row],[PIGUID]],PIs[GUID],0),2)),INDEX(PIs[[Column1]:[SS]],MATCH(Checklist48[[#This Row],[SSGUID]],PIs[SSGUID],0),18)),INDEX(PIs[[Column1]:[SS]],MATCH(Checklist48[[#This Row],[SGUID]],PIs[SGUID],0),14))</f>
        <v xml:space="preserve">AQ-GFS 04.01.02 </v>
      </c>
      <c r="K33" s="57" t="str">
        <f>IF(Checklist48[[#This Row],[SGUID]]="",IF(Checklist48[[#This Row],[SSGUID]]="",IF(Checklist48[[#This Row],[PIGUID]]="","",INDEX(PIs[[Column1]:[SS]],MATCH(Checklist48[[#This Row],[PIGUID]],PIs[GUID],0),4)),INDEX(PIs[[Column1]:[Ssbody]],MATCH(Checklist48[[#This Row],[SSGUID]],PIs[SSGUID],0),19)),INDEX(PIs[[Column1]:[SS]],MATCH(Checklist48[[#This Row],[SGUID]],PIs[SGUID],0),15))</f>
        <v>En la finca hay establecidos procedimientos de salud y seguridad.</v>
      </c>
      <c r="L33" s="57" t="str">
        <f>IF(Checklist48[[#This Row],[SGUID]]="",IF(Checklist48[[#This Row],[SSGUID]]="",INDEX(PIs[[Column1]:[SS]],MATCH(Checklist48[[#This Row],[PIGUID]],PIs[GUID],0),6),""),"")</f>
        <v>Los procedimientos de salud y seguridad deben abordar las cuestiones identificadas en la evaluación de riesgos de salud y seguridad de los trabajadores en AQ 04.01.01, y deben ser apropiados para las operaciones de producción. También deben incluir procedimientos de accidentes o emergencias (también para el alojamiento o las áreas de descanso de los trabajadores), planes de contingencia para cualquier riesgo identificado en la situación de trabajo, etc. Los procedimientos deben revisarse anualmente y actualizarse cuando se produzcan cambios en la evaluación de riesgos.
La infraestructura, las instalaciones y los equipos de la finca deben estar construidos y recibir mantenimiento para minimizar los riesgos para la salud y seguridad de los trabajadores.
Los procedimientos deben cumplir la normativa local de salud y seguridad, y garantizar que solo los trabajadores con una formación mínima utilicen los equipos y entren en espacios confinados o áreas cerradas donde la ventilación natural se encuentra limitada y/o donde los puntos de acceso y salida están restringidos.
La finca debe contar con un procedimiento que explique cómo los trabajadores pueden retirarse de un trabajo que no es seguro sin temor a represalias, siempre que haya una justificación razonable para hacerlo.
Cada vez que se produzca un accidente, se debe identificar la causa de fondo e incluirse en la evaluación de riesgos, y la dirección debe definir procedimientos para evitar que vuelvan a producirse incidentes similares.</v>
      </c>
      <c r="M33" s="57" t="str">
        <f>IF(Checklist48[[#This Row],[SSGUID]]="",IF(Checklist48[[#This Row],[PIGUID]]="","",INDEX(PIs[[Column1]:[SS]],MATCH(Checklist48[[#This Row],[PIGUID]],PIs[GUID],0),8)),"")</f>
        <v>Obligación Mayor</v>
      </c>
      <c r="N33" s="84"/>
      <c r="O33" s="84"/>
      <c r="P33" s="57" t="str">
        <f>IF(Checklist48[[#This Row],[ifna]]="NA","",IF(Checklist48[[#This Row],[RelatedPQ]]=0,"",IF(Checklist48[[#This Row],[RelatedPQ]]="","",IF((INDEX(S2PQ_relational[],MATCH(Checklist48[[#This Row],[PIGUID&amp;NO]],S2PQ_relational[PIGUID &amp; "NO"],0),1))=Checklist48[[#This Row],[PIGUID]],"no aplicable",""))))</f>
        <v/>
      </c>
      <c r="Q33" s="57" t="str">
        <f>IF(Checklist48[[#This Row],[N/A]]="no aplicable",INDEX(S2PQ[[Preguntas del paso 2]:[Justification]],MATCH(Checklist48[[#This Row],[RelatedPQ]],S2PQ[S2PQGUID],0),3),"")</f>
        <v/>
      </c>
      <c r="R33" s="84"/>
    </row>
    <row r="34" spans="2:18" ht="409.5" x14ac:dyDescent="0.25">
      <c r="B34" s="51"/>
      <c r="C34" s="46"/>
      <c r="D34" s="58">
        <f>IF(Checklist48[[#This Row],[SGUID]]="",IF(Checklist48[[#This Row],[SSGUID]]="",0,1),1)</f>
        <v>0</v>
      </c>
      <c r="E34" s="46" t="s">
        <v>1237</v>
      </c>
      <c r="F34" s="55" t="str">
        <f>_xlfn.IFNA(Checklist48[[#This Row],[RelatedPQ]],"NA")</f>
        <v>NA</v>
      </c>
      <c r="G34" s="55" t="e">
        <f>IF(Checklist48[[#This Row],[PIGUID]]="","",INDEX(S2PQ_relational[],MATCH(Checklist48[[#This Row],[PIGUID&amp;NO]],S2PQ_relational[PIGUID &amp; "NO"],0),2))</f>
        <v>#N/A</v>
      </c>
      <c r="H34" s="55" t="str">
        <f>Checklist48[[#This Row],[PIGUID]]&amp;"NO"</f>
        <v>5JYqnDcdPiTZkoPvnED4hTNO</v>
      </c>
      <c r="I34" s="55" t="b">
        <f>IF(Checklist48[[#This Row],[PIGUID]]="","",INDEX(PIs[NA Exempt],MATCH(Checklist48[[#This Row],[PIGUID]],PIs[GUID],0),1))</f>
        <v>0</v>
      </c>
      <c r="J34" s="57" t="str">
        <f>IF(Checklist48[[#This Row],[SGUID]]="",IF(Checklist48[[#This Row],[SSGUID]]="",IF(Checklist48[[#This Row],[PIGUID]]="","",INDEX(PIs[[Column1]:[SS]],MATCH(Checklist48[[#This Row],[PIGUID]],PIs[GUID],0),2)),INDEX(PIs[[Column1]:[SS]],MATCH(Checklist48[[#This Row],[SSGUID]],PIs[SSGUID],0),18)),INDEX(PIs[[Column1]:[SS]],MATCH(Checklist48[[#This Row],[SGUID]],PIs[SGUID],0),14))</f>
        <v xml:space="preserve">AQ-GFS 04.01.03 </v>
      </c>
      <c r="K34" s="57" t="str">
        <f>IF(Checklist48[[#This Row],[SGUID]]="",IF(Checklist48[[#This Row],[SSGUID]]="",IF(Checklist48[[#This Row],[PIGUID]]="","",INDEX(PIs[[Column1]:[SS]],MATCH(Checklist48[[#This Row],[PIGUID]],PIs[GUID],0),4)),INDEX(PIs[[Column1]:[Ssbody]],MATCH(Checklist48[[#This Row],[SSGUID]],PIs[SSGUID],0),19)),INDEX(PIs[[Column1]:[SS]],MATCH(Checklist48[[#This Row],[SGUID]],PIs[SGUID],0),15))</f>
        <v>Las operaciones de buceo se realizan de conformidad con la legislación relevante y los principios generalmente aceptados para las prácticas seguras de buceo comercial.</v>
      </c>
      <c r="L34" s="57" t="str">
        <f>IF(Checklist48[[#This Row],[SGUID]]="",IF(Checklist48[[#This Row],[SSGUID]]="",INDEX(PIs[[Column1]:[SS]],MATCH(Checklist48[[#This Row],[PIGUID]],PIs[GUID],0),6),""),"")</f>
        <v>El productor debe demostrar con una evaluación de riesgos documentada que las operaciones de buceo cumplen la ley y reflejan unas prácticas seguras óptimas. Como mínimo, la operación debe cumplir con los siguientes requisitos:
1. Las operaciones de buceo comercial deben estar autorizadas por la autoridad apropiada, p. ej., por un departamento estatal (autoridad de salud y seguridad, autoridad marítima, autoridad laboral o capitán del puerto). Los compresores para rellenar las botellas de buceo y los utensilios para probar la botella también deben estar autorizados por una autoridad apropiada.
2. La prueba y el mantenimiento de las botellas de buceo, el equipo de respiración, los compresores y los ordenadores (de compresión) de buceo individuales se deben fijar de acuerdo con programas documentados.
3. Se deben mantener registros del mantenimiento del equipo y de las reparaciones/sustituiciones, así como registros individuales de los buzos. Estos registros deben estar disponibles durante la auditoría realizada por el organismo de certificación (OC).
4. Requisitos de las responsabilidades de los trabajadores relevantes, de formación y de las operaciones de buceo:
4.1    Se identifica, por su nombre, a una persona como representante de buceo de la empresa del contratista o del productor.
4.2    A cada proyecto de buceo se asigna un número adecuado de supervisores de buceo.
4.3     Las responsabilidades para garantizar un buceo seguro se han establecido claramente y acordado con la granja, el representante de buceo, el o los supervisores de buceo y el o los buzos y el equipo de apoyo al buceo (p. ej., la tripulación del barco).
4.4    Antes de que comience cada proyecto de buceo, se debe comprobar y registrar lo siguiente:
    a. La experiencia del buzo, el estado de su certificado médico de aptitud y sus cualificaciones certificadas para buceo
     b. Una evaluación de riesgos del sitio de buceo y del plan de buceo
     c. La profundidad de buceo en relación con el gas respirable utilizado
     d. La duración prevista de la operación de buceo
     e. La temperatura del agua (riesgo de estrés térmico)
     f. Los métodos de comunicación acordados
     g. La disponibilidad de buzos de reserva
     h. La entrada y salida del agua; los peligros en la superficie
     i. La seguridad de las herramientas subacuáticas
     j. La ubicación de las instalaciones de descompresión/hiperbáricas más cercanas
     k. Los equipos para los procedimientos de emergencia, incluidos suministros de oxígeno
     l. Los materiales de primeros auxilios
4.5 Después de cada proyecto, se debe registrar una evaluación postbuceo y las observaciones y comentarios del buzo. En la evaluación se debe considerar también si puede realizarse algún cambio para mejorar la seguridad del buzo en futuras operaciones.</v>
      </c>
      <c r="M34" s="57" t="str">
        <f>IF(Checklist48[[#This Row],[SSGUID]]="",IF(Checklist48[[#This Row],[PIGUID]]="","",INDEX(PIs[[Column1]:[SS]],MATCH(Checklist48[[#This Row],[PIGUID]],PIs[GUID],0),8)),"")</f>
        <v>Obligación Mayor</v>
      </c>
      <c r="N34" s="84"/>
      <c r="O34" s="84"/>
      <c r="P34" s="57" t="str">
        <f>IF(Checklist48[[#This Row],[ifna]]="NA","",IF(Checklist48[[#This Row],[RelatedPQ]]=0,"",IF(Checklist48[[#This Row],[RelatedPQ]]="","",IF((INDEX(S2PQ_relational[],MATCH(Checklist48[[#This Row],[PIGUID&amp;NO]],S2PQ_relational[PIGUID &amp; "NO"],0),1))=Checklist48[[#This Row],[PIGUID]],"no aplicable",""))))</f>
        <v/>
      </c>
      <c r="Q34" s="57" t="str">
        <f>IF(Checklist48[[#This Row],[N/A]]="no aplicable",INDEX(S2PQ[[Preguntas del paso 2]:[Justification]],MATCH(Checklist48[[#This Row],[RelatedPQ]],S2PQ[S2PQGUID],0),3),"")</f>
        <v/>
      </c>
      <c r="R34" s="84"/>
    </row>
    <row r="35" spans="2:18" ht="78.75" x14ac:dyDescent="0.25">
      <c r="B35" s="51"/>
      <c r="C35" s="46"/>
      <c r="D35" s="58">
        <f>IF(Checklist48[[#This Row],[SGUID]]="",IF(Checklist48[[#This Row],[SSGUID]]="",0,1),1)</f>
        <v>0</v>
      </c>
      <c r="E35" s="46" t="s">
        <v>65</v>
      </c>
      <c r="F35" s="55" t="str">
        <f>_xlfn.IFNA(Checklist48[[#This Row],[RelatedPQ]],"NA")</f>
        <v>NA</v>
      </c>
      <c r="G35" s="55" t="e">
        <f>IF(Checklist48[[#This Row],[PIGUID]]="","",INDEX(S2PQ_relational[],MATCH(Checklist48[[#This Row],[PIGUID&amp;NO]],S2PQ_relational[PIGUID &amp; "NO"],0),2))</f>
        <v>#N/A</v>
      </c>
      <c r="H35" s="55" t="str">
        <f>Checklist48[[#This Row],[PIGUID]]&amp;"NO"</f>
        <v>12GamC3vBfMDUBveQNUa5LNO</v>
      </c>
      <c r="I35" s="55" t="b">
        <f>IF(Checklist48[[#This Row],[PIGUID]]="","",INDEX(PIs[NA Exempt],MATCH(Checklist48[[#This Row],[PIGUID]],PIs[GUID],0),1))</f>
        <v>1</v>
      </c>
      <c r="J35" s="57" t="str">
        <f>IF(Checklist48[[#This Row],[SGUID]]="",IF(Checklist48[[#This Row],[SSGUID]]="",IF(Checklist48[[#This Row],[PIGUID]]="","",INDEX(PIs[[Column1]:[SS]],MATCH(Checklist48[[#This Row],[PIGUID]],PIs[GUID],0),2)),INDEX(PIs[[Column1]:[SS]],MATCH(Checklist48[[#This Row],[SSGUID]],PIs[SSGUID],0),18)),INDEX(PIs[[Column1]:[SS]],MATCH(Checklist48[[#This Row],[SGUID]],PIs[SGUID],0),14))</f>
        <v>AQ-GFS 04.01.04</v>
      </c>
      <c r="K35" s="57" t="str">
        <f>IF(Checklist48[[#This Row],[SGUID]]="",IF(Checklist48[[#This Row],[SSGUID]]="",IF(Checklist48[[#This Row],[PIGUID]]="","",INDEX(PIs[[Column1]:[SS]],MATCH(Checklist48[[#This Row],[PIGUID]],PIs[GUID],0),4)),INDEX(PIs[[Column1]:[Ssbody]],MATCH(Checklist48[[#This Row],[SSGUID]],PIs[SSGUID],0),19)),INDEX(PIs[[Column1]:[SS]],MATCH(Checklist48[[#This Row],[SGUID]],PIs[SGUID],0),15))</f>
        <v>Los trabajadores tienen acceso a sanitarios limpios, áreas donde pueden guardar sus alimentos, áreas destinadas a comer y descansar, instalaciones para el lavado de manos y agua potable.</v>
      </c>
      <c r="L35" s="68" t="str">
        <f>IF(Checklist48[[#This Row],[SGUID]]="",IF(Checklist48[[#This Row],[SSGUID]]="",INDEX(PIs[[Column1]:[SS]],MATCH(Checklist48[[#This Row],[PIGUID]],PIs[GUID],0),6),""),"")</f>
        <v>Se debe proporcionar a los trabajadores sanitarios, instalaciones para el lavado de manos, un lugar donde puedan guardar sus alimentos y un lugar destinado a comer y descansar. Los trabajadores deben poder usar las áreas de descanso cuando lo necesiten, sin restricciones; excepto en caso de crisis.
Sin opción de “N/A”.</v>
      </c>
      <c r="M35" s="57" t="str">
        <f>IF(Checklist48[[#This Row],[SSGUID]]="",IF(Checklist48[[#This Row],[PIGUID]]="","",INDEX(PIs[[Column1]:[SS]],MATCH(Checklist48[[#This Row],[PIGUID]],PIs[GUID],0),8)),"")</f>
        <v>Obligación Mayor</v>
      </c>
      <c r="N35" s="84"/>
      <c r="O35" s="84"/>
      <c r="P35" s="57" t="str">
        <f>IF(Checklist48[[#This Row],[ifna]]="NA","",IF(Checklist48[[#This Row],[RelatedPQ]]=0,"",IF(Checklist48[[#This Row],[RelatedPQ]]="","",IF((INDEX(S2PQ_relational[],MATCH(Checklist48[[#This Row],[PIGUID&amp;NO]],S2PQ_relational[PIGUID &amp; "NO"],0),1))=Checklist48[[#This Row],[PIGUID]],"no aplicable",""))))</f>
        <v/>
      </c>
      <c r="Q35" s="57" t="str">
        <f>IF(Checklist48[[#This Row],[N/A]]="no aplicable",INDEX(S2PQ[[Preguntas del paso 2]:[Justification]],MATCH(Checklist48[[#This Row],[RelatedPQ]],S2PQ[S2PQGUID],0),3),"")</f>
        <v/>
      </c>
      <c r="R35" s="84"/>
    </row>
    <row r="36" spans="2:18" ht="90" x14ac:dyDescent="0.25">
      <c r="B36" s="51"/>
      <c r="C36" s="46"/>
      <c r="D36" s="58">
        <f>IF(Checklist48[[#This Row],[SGUID]]="",IF(Checklist48[[#This Row],[SSGUID]]="",0,1),1)</f>
        <v>0</v>
      </c>
      <c r="E36" s="46" t="s">
        <v>1161</v>
      </c>
      <c r="F36" s="55" t="str">
        <f>_xlfn.IFNA(Checklist48[[#This Row],[RelatedPQ]],"NA")</f>
        <v>NA</v>
      </c>
      <c r="G36" s="55" t="e">
        <f>IF(Checklist48[[#This Row],[PIGUID]]="","",INDEX(S2PQ_relational[],MATCH(Checklist48[[#This Row],[PIGUID&amp;NO]],S2PQ_relational[PIGUID &amp; "NO"],0),2))</f>
        <v>#N/A</v>
      </c>
      <c r="H36" s="55" t="str">
        <f>Checklist48[[#This Row],[PIGUID]]&amp;"NO"</f>
        <v>5AI6mRigU6OFgIP0IT59BRNO</v>
      </c>
      <c r="I36" s="55" t="b">
        <f>IF(Checklist48[[#This Row],[PIGUID]]="","",INDEX(PIs[NA Exempt],MATCH(Checklist48[[#This Row],[PIGUID]],PIs[GUID],0),1))</f>
        <v>0</v>
      </c>
      <c r="J36" s="57" t="str">
        <f>IF(Checklist48[[#This Row],[SGUID]]="",IF(Checklist48[[#This Row],[SSGUID]]="",IF(Checklist48[[#This Row],[PIGUID]]="","",INDEX(PIs[[Column1]:[SS]],MATCH(Checklist48[[#This Row],[PIGUID]],PIs[GUID],0),2)),INDEX(PIs[[Column1]:[SS]],MATCH(Checklist48[[#This Row],[SSGUID]],PIs[SSGUID],0),18)),INDEX(PIs[[Column1]:[SS]],MATCH(Checklist48[[#This Row],[SGUID]],PIs[SGUID],0),14))</f>
        <v xml:space="preserve">AQ-GFS 04.01.05 </v>
      </c>
      <c r="K36" s="57" t="str">
        <f>IF(Checklist48[[#This Row],[SGUID]]="",IF(Checklist48[[#This Row],[SSGUID]]="",IF(Checklist48[[#This Row],[PIGUID]]="","",INDEX(PIs[[Column1]:[SS]],MATCH(Checklist48[[#This Row],[PIGUID]],PIs[GUID],0),4)),INDEX(PIs[[Column1]:[Ssbody]],MATCH(Checklist48[[#This Row],[SSGUID]],PIs[SSGUID],0),19)),INDEX(PIs[[Column1]:[SS]],MATCH(Checklist48[[#This Row],[SGUID]],PIs[SGUID],0),15))</f>
        <v>Se recolectan los residuos de origen humano de los sanitarios.</v>
      </c>
      <c r="L36" s="57" t="str">
        <f>IF(Checklist48[[#This Row],[SGUID]]="",IF(Checklist48[[#This Row],[SSGUID]]="",INDEX(PIs[[Column1]:[SS]],MATCH(Checklist48[[#This Row],[PIGUID]],PIs[GUID],0),6),""),"")</f>
        <v>Los residuos de origen humano deben eliminarse mediante sistemas de eliminación de aguas residuales que prevengan la contaminación del área de operación y la descarga directa en sistemas abiertos de agua en forma de aguas residuales sin tratar. Se debe conocer el método de eliminación y debe haber registros de la recolecta y eliminación de los residuos (consulte AQ 06.01.01).</v>
      </c>
      <c r="M36" s="57" t="str">
        <f>IF(Checklist48[[#This Row],[SSGUID]]="",IF(Checklist48[[#This Row],[PIGUID]]="","",INDEX(PIs[[Column1]:[SS]],MATCH(Checklist48[[#This Row],[PIGUID]],PIs[GUID],0),8)),"")</f>
        <v>Obligación Mayor</v>
      </c>
      <c r="N36" s="84"/>
      <c r="O36" s="84"/>
      <c r="P36" s="57" t="str">
        <f>IF(Checklist48[[#This Row],[ifna]]="NA","",IF(Checklist48[[#This Row],[RelatedPQ]]=0,"",IF(Checklist48[[#This Row],[RelatedPQ]]="","",IF((INDEX(S2PQ_relational[],MATCH(Checklist48[[#This Row],[PIGUID&amp;NO]],S2PQ_relational[PIGUID &amp; "NO"],0),1))=Checklist48[[#This Row],[PIGUID]],"no aplicable",""))))</f>
        <v/>
      </c>
      <c r="Q36" s="57" t="str">
        <f>IF(Checklist48[[#This Row],[N/A]]="no aplicable",INDEX(S2PQ[[Preguntas del paso 2]:[Justification]],MATCH(Checklist48[[#This Row],[RelatedPQ]],S2PQ[S2PQGUID],0),3),"")</f>
        <v/>
      </c>
      <c r="R36" s="84"/>
    </row>
    <row r="37" spans="2:18" ht="33.75" x14ac:dyDescent="0.25">
      <c r="B37" s="51"/>
      <c r="C37" s="46"/>
      <c r="D37" s="58">
        <f>IF(Checklist48[[#This Row],[SGUID]]="",IF(Checklist48[[#This Row],[SSGUID]]="",0,1),1)</f>
        <v>0</v>
      </c>
      <c r="E37" s="46" t="s">
        <v>1167</v>
      </c>
      <c r="F37" s="55" t="str">
        <f>_xlfn.IFNA(Checklist48[[#This Row],[RelatedPQ]],"NA")</f>
        <v>NA</v>
      </c>
      <c r="G37" s="55" t="e">
        <f>IF(Checklist48[[#This Row],[PIGUID]]="","",INDEX(S2PQ_relational[],MATCH(Checklist48[[#This Row],[PIGUID&amp;NO]],S2PQ_relational[PIGUID &amp; "NO"],0),2))</f>
        <v>#N/A</v>
      </c>
      <c r="H37" s="55" t="str">
        <f>Checklist48[[#This Row],[PIGUID]]&amp;"NO"</f>
        <v>78swc1VLiiI80Q1WRtgoYJNO</v>
      </c>
      <c r="I37" s="55" t="b">
        <f>IF(Checklist48[[#This Row],[PIGUID]]="","",INDEX(PIs[NA Exempt],MATCH(Checklist48[[#This Row],[PIGUID]],PIs[GUID],0),1))</f>
        <v>0</v>
      </c>
      <c r="J37" s="68" t="str">
        <f>IF(Checklist48[[#This Row],[SGUID]]="",IF(Checklist48[[#This Row],[SSGUID]]="",IF(Checklist48[[#This Row],[PIGUID]]="","",INDEX(PIs[[Column1]:[SS]],MATCH(Checklist48[[#This Row],[PIGUID]],PIs[GUID],0),2)),INDEX(PIs[[Column1]:[SS]],MATCH(Checklist48[[#This Row],[SSGUID]],PIs[SSGUID],0),18)),INDEX(PIs[[Column1]:[SS]],MATCH(Checklist48[[#This Row],[SGUID]],PIs[SGUID],0),14))</f>
        <v xml:space="preserve">AQ-GFS 04.01.06 </v>
      </c>
      <c r="K37" s="68" t="str">
        <f>IF(Checklist48[[#This Row],[SGUID]]="",IF(Checklist48[[#This Row],[SSGUID]]="",IF(Checklist48[[#This Row],[PIGUID]]="","",INDEX(PIs[[Column1]:[SS]],MATCH(Checklist48[[#This Row],[PIGUID]],PIs[GUID],0),4)),INDEX(PIs[[Column1]:[Ssbody]],MATCH(Checklist48[[#This Row],[SSGUID]],PIs[SSGUID],0),19)),INDEX(PIs[[Column1]:[SS]],MATCH(Checklist48[[#This Row],[SGUID]],PIs[SGUID],0),15))</f>
        <v>Todas las embarcaciones tienen licencias y cuentan con equipos de seguridad.</v>
      </c>
      <c r="L37" s="68" t="str">
        <f>IF(Checklist48[[#This Row],[SGUID]]="",IF(Checklist48[[#This Row],[SSGUID]]="",INDEX(PIs[[Column1]:[SS]],MATCH(Checklist48[[#This Row],[PIGUID]],PIs[GUID],0),6),""),"")</f>
        <v>Las licencias válidas y el equipo de seguridad apropiado deben estar presentes de acuerdo con los requisitos de la legislación del país de operación.</v>
      </c>
      <c r="M37" s="68" t="str">
        <f>IF(Checklist48[[#This Row],[SSGUID]]="",IF(Checklist48[[#This Row],[PIGUID]]="","",INDEX(PIs[[Column1]:[SS]],MATCH(Checklist48[[#This Row],[PIGUID]],PIs[GUID],0),8)),"")</f>
        <v>Obligación Mayor</v>
      </c>
      <c r="N37" s="85"/>
      <c r="O37" s="85"/>
      <c r="P37" s="57" t="str">
        <f>IF(Checklist48[[#This Row],[ifna]]="NA","",IF(Checklist48[[#This Row],[RelatedPQ]]=0,"",IF(Checklist48[[#This Row],[RelatedPQ]]="","",IF((INDEX(S2PQ_relational[],MATCH(Checklist48[[#This Row],[PIGUID&amp;NO]],S2PQ_relational[PIGUID &amp; "NO"],0),1))=Checklist48[[#This Row],[PIGUID]],"no aplicable",""))))</f>
        <v/>
      </c>
      <c r="Q37" s="57" t="str">
        <f>IF(Checklist48[[#This Row],[N/A]]="no aplicable",INDEX(S2PQ[[Preguntas del paso 2]:[Justification]],MATCH(Checklist48[[#This Row],[RelatedPQ]],S2PQ[S2PQGUID],0),3),"")</f>
        <v/>
      </c>
      <c r="R37" s="84"/>
    </row>
    <row r="38" spans="2:18" ht="45" x14ac:dyDescent="0.25">
      <c r="B38" s="51"/>
      <c r="C38" s="46" t="s">
        <v>58</v>
      </c>
      <c r="D38" s="58">
        <f>IF(Checklist48[[#This Row],[SGUID]]="",IF(Checklist48[[#This Row],[SSGUID]]="",0,1),1)</f>
        <v>1</v>
      </c>
      <c r="E38" s="46"/>
      <c r="F38" s="55" t="str">
        <f>_xlfn.IFNA(Checklist48[[#This Row],[RelatedPQ]],"NA")</f>
        <v/>
      </c>
      <c r="G38" s="55" t="str">
        <f>IF(Checklist48[[#This Row],[PIGUID]]="","",INDEX(S2PQ_relational[],MATCH(Checklist48[[#This Row],[PIGUID&amp;NO]],S2PQ_relational[PIGUID &amp; "NO"],0),2))</f>
        <v/>
      </c>
      <c r="H38" s="55" t="str">
        <f>Checklist48[[#This Row],[PIGUID]]&amp;"NO"</f>
        <v>NO</v>
      </c>
      <c r="I38" s="55" t="str">
        <f>IF(Checklist48[[#This Row],[PIGUID]]="","",INDEX(PIs[NA Exempt],MATCH(Checklist48[[#This Row],[PIGUID]],PIs[GUID],0),1))</f>
        <v/>
      </c>
      <c r="J38" s="57" t="str">
        <f>IF(Checklist48[[#This Row],[SGUID]]="",IF(Checklist48[[#This Row],[SSGUID]]="",IF(Checklist48[[#This Row],[PIGUID]]="","",INDEX(PIs[[Column1]:[SS]],MATCH(Checklist48[[#This Row],[PIGUID]],PIs[GUID],0),2)),INDEX(PIs[[Column1]:[SS]],MATCH(Checklist48[[#This Row],[SSGUID]],PIs[SSGUID],0),18)),INDEX(PIs[[Column1]:[SS]],MATCH(Checklist48[[#This Row],[SGUID]],PIs[SGUID],0),14))</f>
        <v>AQ 04.02 Formación y responsabilidades asignadas</v>
      </c>
      <c r="K38" s="57" t="str">
        <f>IF(Checklist48[[#This Row],[SGUID]]="",IF(Checklist48[[#This Row],[SSGUID]]="",IF(Checklist48[[#This Row],[PIGUID]]="","",INDEX(PIs[[Column1]:[SS]],MATCH(Checklist48[[#This Row],[PIGUID]],PIs[GUID],0),4)),INDEX(PIs[[Column1]:[Ssbody]],MATCH(Checklist48[[#This Row],[SSGUID]],PIs[SSGUID],0),19)),INDEX(PIs[[Column1]:[SS]],MATCH(Checklist48[[#This Row],[SGUID]],PIs[SGUID],0),15))</f>
        <v>-</v>
      </c>
      <c r="L38" s="57" t="str">
        <f>IF(Checklist48[[#This Row],[SGUID]]="",IF(Checklist48[[#This Row],[SSGUID]]="",INDEX(PIs[[Column1]:[SS]],MATCH(Checklist48[[#This Row],[PIGUID]],PIs[GUID],0),6),""),"")</f>
        <v/>
      </c>
      <c r="M38" s="57" t="str">
        <f>IF(Checklist48[[#This Row],[SSGUID]]="",IF(Checklist48[[#This Row],[PIGUID]]="","",INDEX(PIs[[Column1]:[SS]],MATCH(Checklist48[[#This Row],[PIGUID]],PIs[GUID],0),8)),"")</f>
        <v/>
      </c>
      <c r="N38" s="84"/>
      <c r="O38" s="84"/>
      <c r="P38" s="57" t="str">
        <f>IF(Checklist48[[#This Row],[ifna]]="NA","",IF(Checklist48[[#This Row],[RelatedPQ]]=0,"",IF(Checklist48[[#This Row],[RelatedPQ]]="","",IF((INDEX(S2PQ_relational[],MATCH(Checklist48[[#This Row],[PIGUID&amp;NO]],S2PQ_relational[PIGUID &amp; "NO"],0),1))=Checklist48[[#This Row],[PIGUID]],"no aplicable",""))))</f>
        <v/>
      </c>
      <c r="Q38" s="57" t="str">
        <f>IF(Checklist48[[#This Row],[N/A]]="no aplicable",INDEX(S2PQ[[Preguntas del paso 2]:[Justification]],MATCH(Checklist48[[#This Row],[RelatedPQ]],S2PQ[S2PQGUID],0),3),"")</f>
        <v/>
      </c>
      <c r="R38" s="84"/>
    </row>
    <row r="39" spans="2:18" ht="409.5" x14ac:dyDescent="0.25">
      <c r="B39" s="51"/>
      <c r="C39" s="46"/>
      <c r="D39" s="58">
        <f>IF(Checklist48[[#This Row],[SGUID]]="",IF(Checklist48[[#This Row],[SSGUID]]="",0,1),1)</f>
        <v>0</v>
      </c>
      <c r="E39" s="46" t="s">
        <v>1591</v>
      </c>
      <c r="F39" s="55" t="str">
        <f>_xlfn.IFNA(Checklist48[[#This Row],[RelatedPQ]],"NA")</f>
        <v>NA</v>
      </c>
      <c r="G39" s="55" t="e">
        <f>IF(Checklist48[[#This Row],[PIGUID]]="","",INDEX(S2PQ_relational[],MATCH(Checklist48[[#This Row],[PIGUID&amp;NO]],S2PQ_relational[PIGUID &amp; "NO"],0),2))</f>
        <v>#N/A</v>
      </c>
      <c r="H39" s="55" t="str">
        <f>Checklist48[[#This Row],[PIGUID]]&amp;"NO"</f>
        <v>4wPe6FpGkJ0sZya1K2enUcNO</v>
      </c>
      <c r="I39" s="55" t="b">
        <f>IF(Checklist48[[#This Row],[PIGUID]]="","",INDEX(PIs[NA Exempt],MATCH(Checklist48[[#This Row],[PIGUID]],PIs[GUID],0),1))</f>
        <v>1</v>
      </c>
      <c r="J39" s="57" t="str">
        <f>IF(Checklist48[[#This Row],[SGUID]]="",IF(Checklist48[[#This Row],[SSGUID]]="",IF(Checklist48[[#This Row],[PIGUID]]="","",INDEX(PIs[[Column1]:[SS]],MATCH(Checklist48[[#This Row],[PIGUID]],PIs[GUID],0),2)),INDEX(PIs[[Column1]:[SS]],MATCH(Checklist48[[#This Row],[SSGUID]],PIs[SSGUID],0),18)),INDEX(PIs[[Column1]:[SS]],MATCH(Checklist48[[#This Row],[SGUID]],PIs[SGUID],0),14))</f>
        <v xml:space="preserve">AQ-GFS 04.02.01 </v>
      </c>
      <c r="K39" s="57" t="str">
        <f>IF(Checklist48[[#This Row],[SGUID]]="",IF(Checklist48[[#This Row],[SSGUID]]="",IF(Checklist48[[#This Row],[PIGUID]]="","",INDEX(PIs[[Column1]:[SS]],MATCH(Checklist48[[#This Row],[PIGUID]],PIs[GUID],0),4)),INDEX(PIs[[Column1]:[Ssbody]],MATCH(Checklist48[[#This Row],[SSGUID]],PIs[SSGUID],0),19)),INDEX(PIs[[Column1]:[SS]],MATCH(Checklist48[[#This Row],[SGUID]],PIs[SGUID],0),15))</f>
        <v>Los trabajadores han recibido formación en salud y seguridad de acuerdo con la evaluación de riesgos.</v>
      </c>
      <c r="L39" s="57" t="str">
        <f>IF(Checklist48[[#This Row],[SGUID]]="",IF(Checklist48[[#This Row],[SSGUID]]="",INDEX(PIs[[Column1]:[SS]],MATCH(Checklist48[[#This Row],[PIGUID]],PIs[GUID],0),6),""),"")</f>
        <v>Los trabajadores, incluidos los subcontratistas, deben demostrar las competencias para sus responsabilidades y tareas. Esto se puede constatar mediante observación visual (si es posible, el día de la auditoría realizada por el organismo de certificación \[OC]). Debe haber evidencia de las instrucciones dadas en el idioma adecuado y en los registros de formación. Una persona adecuadamente cualificada puede impartir el curso en salud y seguridad si se dispone de registros y/o material de cursos (es decir, el instructor no tiene por qué ser una persona externa). El curso debe incluir, cuando sea relevante, como mínimo:
\- La manipulación de productos químicos
\- Los procedimientos de utilización de máquinas y de emergencia en caso de avería
\- El manejo de las embarcaciones
\- Los primeros auxilios, incluida la reanimación cardiopulmonar (RCP)
\- Los procedimientos de emergencia
\- La higiene personal
\- La seguridad en el agua y durante actividades de buceo
\- Los espacios confinados (áreas cerradas que requieren el ingreso por parte del trabajador y donde la ventilación natural se encuentra limitada y/o los puntos de acceso o salida están restringidos)
\- La gestión de la mortalidad (consulte AQ 04.01.01)
\- La comunicación a los trabajadores de que, cuando haya una justificación razonable, deben retirarse del trabajo no seguro sin temor a represalias
\- La formación sobre emergencias y procedimientos de seguridad contra incendios
\- Cualquier otro riesgo identificado en la evaluación de riesgos
Debe haber evidencia de que se han cubierto todos los puntos anteriores.
Referencia cruzada con AQ 04.01.01 y AQ 04.02.06.
La formación en salud y seguridad debe facilitarse de manera oportuna y repetirse regularmente.
La formación también se debe repetir para los trabajadores nuevos o reasignados, y siempre que en la maquinaria, en los productos o en los procedimientos se produzcan cambios que puedan dar lugar a nuevos riesgos.
Sin opción de “N/A”.</v>
      </c>
      <c r="M39" s="57" t="str">
        <f>IF(Checklist48[[#This Row],[SSGUID]]="",IF(Checklist48[[#This Row],[PIGUID]]="","",INDEX(PIs[[Column1]:[SS]],MATCH(Checklist48[[#This Row],[PIGUID]],PIs[GUID],0),8)),"")</f>
        <v>Obligación Mayor</v>
      </c>
      <c r="N39" s="84"/>
      <c r="O39" s="84"/>
      <c r="P39" s="57" t="str">
        <f>IF(Checklist48[[#This Row],[ifna]]="NA","",IF(Checklist48[[#This Row],[RelatedPQ]]=0,"",IF(Checklist48[[#This Row],[RelatedPQ]]="","",IF((INDEX(S2PQ_relational[],MATCH(Checklist48[[#This Row],[PIGUID&amp;NO]],S2PQ_relational[PIGUID &amp; "NO"],0),1))=Checklist48[[#This Row],[PIGUID]],"no aplicable",""))))</f>
        <v/>
      </c>
      <c r="Q39" s="57" t="str">
        <f>IF(Checklist48[[#This Row],[N/A]]="no aplicable",INDEX(S2PQ[[Preguntas del paso 2]:[Justification]],MATCH(Checklist48[[#This Row],[RelatedPQ]],S2PQ[S2PQGUID],0),3),"")</f>
        <v/>
      </c>
      <c r="R39" s="84"/>
    </row>
    <row r="40" spans="2:18" ht="101.25" x14ac:dyDescent="0.25">
      <c r="B40" s="51"/>
      <c r="C40" s="46"/>
      <c r="D40" s="58">
        <f>IF(Checklist48[[#This Row],[SGUID]]="",IF(Checklist48[[#This Row],[SSGUID]]="",0,1),1)</f>
        <v>0</v>
      </c>
      <c r="E40" s="46" t="s">
        <v>51</v>
      </c>
      <c r="F40" s="55" t="str">
        <f>_xlfn.IFNA(Checklist48[[#This Row],[RelatedPQ]],"NA")</f>
        <v>NA</v>
      </c>
      <c r="G40" s="55" t="e">
        <f>IF(Checklist48[[#This Row],[PIGUID]]="","",INDEX(S2PQ_relational[],MATCH(Checklist48[[#This Row],[PIGUID&amp;NO]],S2PQ_relational[PIGUID &amp; "NO"],0),2))</f>
        <v>#N/A</v>
      </c>
      <c r="H40" s="55" t="str">
        <f>Checklist48[[#This Row],[PIGUID]]&amp;"NO"</f>
        <v>6Z3G0EmbHuhBoyMtzcz7N0NO</v>
      </c>
      <c r="I40" s="55" t="b">
        <f>IF(Checklist48[[#This Row],[PIGUID]]="","",INDEX(PIs[NA Exempt],MATCH(Checklist48[[#This Row],[PIGUID]],PIs[GUID],0),1))</f>
        <v>0</v>
      </c>
      <c r="J40" s="57" t="str">
        <f>IF(Checklist48[[#This Row],[SGUID]]="",IF(Checklist48[[#This Row],[SSGUID]]="",IF(Checklist48[[#This Row],[PIGUID]]="","",INDEX(PIs[[Column1]:[SS]],MATCH(Checklist48[[#This Row],[PIGUID]],PIs[GUID],0),2)),INDEX(PIs[[Column1]:[SS]],MATCH(Checklist48[[#This Row],[SSGUID]],PIs[SSGUID],0),18)),INDEX(PIs[[Column1]:[SS]],MATCH(Checklist48[[#This Row],[SGUID]],PIs[SGUID],0),14))</f>
        <v xml:space="preserve">AQ-GFS 04.02.02 </v>
      </c>
      <c r="K40" s="57" t="str">
        <f>IF(Checklist48[[#This Row],[SGUID]]="",IF(Checklist48[[#This Row],[SSGUID]]="",IF(Checklist48[[#This Row],[PIGUID]]="","",INDEX(PIs[[Column1]:[SS]],MATCH(Checklist48[[#This Row],[PIGUID]],PIs[GUID],0),4)),INDEX(PIs[[Column1]:[Ssbody]],MATCH(Checklist48[[#This Row],[SSGUID]],PIs[SSGUID],0),19)),INDEX(PIs[[Column1]:[SS]],MATCH(Checklist48[[#This Row],[SGUID]],PIs[SGUID],0),15))</f>
        <v>Todas las personas que trabajan en la finca han recibido formación en higiene.</v>
      </c>
      <c r="L40" s="57" t="str">
        <f>IF(Checklist48[[#This Row],[SGUID]]="",IF(Checklist48[[#This Row],[SSGUID]]="",INDEX(PIs[[Column1]:[SS]],MATCH(Checklist48[[#This Row],[PIGUID]],PIs[GUID],0),6),""),"")</f>
        <v>Se debe dar un curso introductorio sobre higiene, tanto escrito como oral. Los trabajadores nuevos deben recibir dicha formación y confirmar su participación. Este curso debe ser apropiado para sus actividades y en él se deben cubrir todas las instrucciones de AQ 03.02. Todas las personas, incluidos los dueños y los encargados, deben participar anualmente en el curso básico de higiene de la granja.</v>
      </c>
      <c r="M40" s="57" t="str">
        <f>IF(Checklist48[[#This Row],[SSGUID]]="",IF(Checklist48[[#This Row],[PIGUID]]="","",INDEX(PIs[[Column1]:[SS]],MATCH(Checklist48[[#This Row],[PIGUID]],PIs[GUID],0),8)),"")</f>
        <v>Obligación Mayor</v>
      </c>
      <c r="N40" s="84"/>
      <c r="O40" s="84"/>
      <c r="P40" s="57" t="str">
        <f>IF(Checklist48[[#This Row],[ifna]]="NA","",IF(Checklist48[[#This Row],[RelatedPQ]]=0,"",IF(Checklist48[[#This Row],[RelatedPQ]]="","",IF((INDEX(S2PQ_relational[],MATCH(Checklist48[[#This Row],[PIGUID&amp;NO]],S2PQ_relational[PIGUID &amp; "NO"],0),1))=Checklist48[[#This Row],[PIGUID]],"no aplicable",""))))</f>
        <v/>
      </c>
      <c r="Q40" s="57" t="str">
        <f>IF(Checklist48[[#This Row],[N/A]]="no aplicable",INDEX(S2PQ[[Preguntas del paso 2]:[Justification]],MATCH(Checklist48[[#This Row],[RelatedPQ]],S2PQ[S2PQGUID],0),3),"")</f>
        <v/>
      </c>
      <c r="R40" s="84"/>
    </row>
    <row r="41" spans="2:18" ht="168.75" x14ac:dyDescent="0.25">
      <c r="B41" s="51"/>
      <c r="C41" s="46"/>
      <c r="D41" s="58">
        <f>IF(Checklist48[[#This Row],[SGUID]]="",IF(Checklist48[[#This Row],[SSGUID]]="",0,1),1)</f>
        <v>0</v>
      </c>
      <c r="E41" s="46" t="s">
        <v>1211</v>
      </c>
      <c r="F41" s="55" t="str">
        <f>_xlfn.IFNA(Checklist48[[#This Row],[RelatedPQ]],"NA")</f>
        <v>NA</v>
      </c>
      <c r="G41" s="55" t="e">
        <f>IF(Checklist48[[#This Row],[PIGUID]]="","",INDEX(S2PQ_relational[],MATCH(Checklist48[[#This Row],[PIGUID&amp;NO]],S2PQ_relational[PIGUID &amp; "NO"],0),2))</f>
        <v>#N/A</v>
      </c>
      <c r="H41" s="55" t="str">
        <f>Checklist48[[#This Row],[PIGUID]]&amp;"NO"</f>
        <v>MPOHxHX148amZ8cRXHKkUNO</v>
      </c>
      <c r="I41" s="55" t="b">
        <f>IF(Checklist48[[#This Row],[PIGUID]]="","",INDEX(PIs[NA Exempt],MATCH(Checklist48[[#This Row],[PIGUID]],PIs[GUID],0),1))</f>
        <v>1</v>
      </c>
      <c r="J41" s="57" t="str">
        <f>IF(Checklist48[[#This Row],[SGUID]]="",IF(Checklist48[[#This Row],[SSGUID]]="",IF(Checklist48[[#This Row],[PIGUID]]="","",INDEX(PIs[[Column1]:[SS]],MATCH(Checklist48[[#This Row],[PIGUID]],PIs[GUID],0),2)),INDEX(PIs[[Column1]:[SS]],MATCH(Checklist48[[#This Row],[SSGUID]],PIs[SSGUID],0),18)),INDEX(PIs[[Column1]:[SS]],MATCH(Checklist48[[#This Row],[SGUID]],PIs[SGUID],0),14))</f>
        <v>AQ-GFS 04.02.03</v>
      </c>
      <c r="K41" s="57" t="str">
        <f>IF(Checklist48[[#This Row],[SGUID]]="",IF(Checklist48[[#This Row],[SSGUID]]="",IF(Checklist48[[#This Row],[PIGUID]]="","",INDEX(PIs[[Column1]:[SS]],MATCH(Checklist48[[#This Row],[PIGUID]],PIs[GUID],0),4)),INDEX(PIs[[Column1]:[Ssbody]],MATCH(Checklist48[[#This Row],[SSGUID]],PIs[SSGUID],0),19)),INDEX(PIs[[Column1]:[SS]],MATCH(Checklist48[[#This Row],[SGUID]],PIs[SGUID],0),15))</f>
        <v>En la formación de higiene se resume el resultado de la evaluación de riesgos de higiene, para que sea adoptado por los trabajadores y los visitantes.</v>
      </c>
      <c r="L41" s="57" t="str">
        <f>IF(Checklist48[[#This Row],[SGUID]]="",IF(Checklist48[[#This Row],[SSGUID]]="",INDEX(PIs[[Column1]:[SS]],MATCH(Checklist48[[#This Row],[PIGUID]],PIs[GUID],0),6),""),"")</f>
        <v>Los trabajadores y los visitantes deben leer, revisar y firmar anualmente el procedimiento de higiene de la granja (en base a la evaluación de riesgos de higiene en AQ 03.01), que debe cubrir los requisitos que se indican en la norma. En la entrevista, los trabajadores deben poder demostrar que tienen conocimiento de dicho procedimiento. La formación debe incluir como mínimo lo siguiente: el requisito del lavado de manos; la necesidad de cubrir los cortes en la piel con vendaje adhesivo a prueba de agua; la limitación de fumar, comer y beber a áreas apropiadas; la notificación de todas las enfermedades o problemas de salud relevantes; el uso de vestimenta protectora adecuada. Referencia cruzada con AQ 03.01.
Sin opción de “N/A”.</v>
      </c>
      <c r="M41" s="57" t="str">
        <f>IF(Checklist48[[#This Row],[SSGUID]]="",IF(Checklist48[[#This Row],[PIGUID]]="","",INDEX(PIs[[Column1]:[SS]],MATCH(Checklist48[[#This Row],[PIGUID]],PIs[GUID],0),8)),"")</f>
        <v>Obligación Mayor</v>
      </c>
      <c r="N41" s="84"/>
      <c r="O41" s="84"/>
      <c r="P41" s="57" t="str">
        <f>IF(Checklist48[[#This Row],[ifna]]="NA","",IF(Checklist48[[#This Row],[RelatedPQ]]=0,"",IF(Checklist48[[#This Row],[RelatedPQ]]="","",IF((INDEX(S2PQ_relational[],MATCH(Checklist48[[#This Row],[PIGUID&amp;NO]],S2PQ_relational[PIGUID &amp; "NO"],0),1))=Checklist48[[#This Row],[PIGUID]],"no aplicable",""))))</f>
        <v/>
      </c>
      <c r="Q41" s="57" t="str">
        <f>IF(Checklist48[[#This Row],[N/A]]="no aplicable",INDEX(S2PQ[[Preguntas del paso 2]:[Justification]],MATCH(Checklist48[[#This Row],[RelatedPQ]],S2PQ[S2PQGUID],0),3),"")</f>
        <v/>
      </c>
      <c r="R41" s="84"/>
    </row>
    <row r="42" spans="2:18" ht="157.5" x14ac:dyDescent="0.25">
      <c r="B42" s="51"/>
      <c r="C42" s="46"/>
      <c r="D42" s="58">
        <f>IF(Checklist48[[#This Row],[SGUID]]="",IF(Checklist48[[#This Row],[SSGUID]]="",0,1),1)</f>
        <v>0</v>
      </c>
      <c r="E42" s="46" t="s">
        <v>1173</v>
      </c>
      <c r="F42" s="55" t="str">
        <f>_xlfn.IFNA(Checklist48[[#This Row],[RelatedPQ]],"NA")</f>
        <v>NA</v>
      </c>
      <c r="G42" s="55" t="e">
        <f>IF(Checklist48[[#This Row],[PIGUID]]="","",INDEX(S2PQ_relational[],MATCH(Checklist48[[#This Row],[PIGUID&amp;NO]],S2PQ_relational[PIGUID &amp; "NO"],0),2))</f>
        <v>#N/A</v>
      </c>
      <c r="H42" s="55" t="str">
        <f>Checklist48[[#This Row],[PIGUID]]&amp;"NO"</f>
        <v>6ULeAfbUUmCbks6RzkUr1mNO</v>
      </c>
      <c r="I42" s="55" t="b">
        <f>IF(Checklist48[[#This Row],[PIGUID]]="","",INDEX(PIs[NA Exempt],MATCH(Checklist48[[#This Row],[PIGUID]],PIs[GUID],0),1))</f>
        <v>0</v>
      </c>
      <c r="J42" s="57" t="str">
        <f>IF(Checklist48[[#This Row],[SGUID]]="",IF(Checklist48[[#This Row],[SSGUID]]="",IF(Checklist48[[#This Row],[PIGUID]]="","",INDEX(PIs[[Column1]:[SS]],MATCH(Checklist48[[#This Row],[PIGUID]],PIs[GUID],0),2)),INDEX(PIs[[Column1]:[SS]],MATCH(Checklist48[[#This Row],[SSGUID]],PIs[SSGUID],0),18)),INDEX(PIs[[Column1]:[SS]],MATCH(Checklist48[[#This Row],[SGUID]],PIs[SGUID],0),14))</f>
        <v>AQ-GFS 04.02.04</v>
      </c>
      <c r="K42" s="57" t="str">
        <f>IF(Checklist48[[#This Row],[SGUID]]="",IF(Checklist48[[#This Row],[SSGUID]]="",IF(Checklist48[[#This Row],[PIGUID]]="","",INDEX(PIs[[Column1]:[SS]],MATCH(Checklist48[[#This Row],[PIGUID]],PIs[GUID],0),4)),INDEX(PIs[[Column1]:[Ssbody]],MATCH(Checklist48[[#This Row],[SSGUID]],PIs[SSGUID],0),19)),INDEX(PIs[[Column1]:[SS]],MATCH(Checklist48[[#This Row],[SGUID]],PIs[SGUID],0),15))</f>
        <v>Los trabajadores directamente responsables de manipular especies acuáticas de cultivo reciben formación específica de las especies en la que se cubren la salud, el bienestar y las técnicas de manipulación.</v>
      </c>
      <c r="L42" s="57" t="str">
        <f>IF(Checklist48[[#This Row],[SGUID]]="",IF(Checklist48[[#This Row],[SSGUID]]="",INDEX(PIs[[Column1]:[SS]],MATCH(Checklist48[[#This Row],[PIGUID]],PIs[GUID],0),6),""),"")</f>
        <v>Los trabajadores deben demostrar su competencia en la entrevista. Debe haber registros y certificados de formación para cada trabajador (que incluyan sus funciones o cargos asignados), y dichos registros y certificados deben estar disponibles para la auditoría realizada por el organismo de certificación (OC). Los trabajadores deben poder demostrar técnicas de manipulación adecuadas e identificar indicadores de un bienestar insuficiente, incluidos (pero no limitados a): signos de enfermedades, parásitos, daños físicos, comportamientos anómalos, anomalías morfológicas, indicadores visuales de mala calidad del agua y parámetros de producción alterados. El curso debe impartirse al menos cada cinco años.</v>
      </c>
      <c r="M42" s="57" t="str">
        <f>IF(Checklist48[[#This Row],[SSGUID]]="",IF(Checklist48[[#This Row],[PIGUID]]="","",INDEX(PIs[[Column1]:[SS]],MATCH(Checklist48[[#This Row],[PIGUID]],PIs[GUID],0),8)),"")</f>
        <v>Obligación Mayor</v>
      </c>
      <c r="N42" s="84"/>
      <c r="O42" s="84"/>
      <c r="P42" s="57" t="str">
        <f>IF(Checklist48[[#This Row],[ifna]]="NA","",IF(Checklist48[[#This Row],[RelatedPQ]]=0,"",IF(Checklist48[[#This Row],[RelatedPQ]]="","",IF((INDEX(S2PQ_relational[],MATCH(Checklist48[[#This Row],[PIGUID&amp;NO]],S2PQ_relational[PIGUID &amp; "NO"],0),1))=Checklist48[[#This Row],[PIGUID]],"no aplicable",""))))</f>
        <v/>
      </c>
      <c r="Q42" s="57" t="str">
        <f>IF(Checklist48[[#This Row],[N/A]]="no aplicable",INDEX(S2PQ[[Preguntas del paso 2]:[Justification]],MATCH(Checklist48[[#This Row],[RelatedPQ]],S2PQ[S2PQGUID],0),3),"")</f>
        <v/>
      </c>
      <c r="R42" s="84"/>
    </row>
    <row r="43" spans="2:18" ht="56.25" x14ac:dyDescent="0.25">
      <c r="B43" s="51"/>
      <c r="C43" s="46"/>
      <c r="D43" s="58">
        <f>IF(Checklist48[[#This Row],[SGUID]]="",IF(Checklist48[[#This Row],[SSGUID]]="",0,1),1)</f>
        <v>0</v>
      </c>
      <c r="E43" s="46" t="s">
        <v>1542</v>
      </c>
      <c r="F43" s="55" t="str">
        <f>_xlfn.IFNA(Checklist48[[#This Row],[RelatedPQ]],"NA")</f>
        <v>NA</v>
      </c>
      <c r="G43" s="55" t="e">
        <f>IF(Checklist48[[#This Row],[PIGUID]]="","",INDEX(S2PQ_relational[],MATCH(Checklist48[[#This Row],[PIGUID&amp;NO]],S2PQ_relational[PIGUID &amp; "NO"],0),2))</f>
        <v>#N/A</v>
      </c>
      <c r="H43" s="55" t="str">
        <f>Checklist48[[#This Row],[PIGUID]]&amp;"NO"</f>
        <v>2Yn8Eue8bQt64wHm7Sd2I4NO</v>
      </c>
      <c r="I43" s="55" t="b">
        <f>IF(Checklist48[[#This Row],[PIGUID]]="","",INDEX(PIs[NA Exempt],MATCH(Checklist48[[#This Row],[PIGUID]],PIs[GUID],0),1))</f>
        <v>1</v>
      </c>
      <c r="J43" s="57" t="str">
        <f>IF(Checklist48[[#This Row],[SGUID]]="",IF(Checklist48[[#This Row],[SSGUID]]="",IF(Checklist48[[#This Row],[PIGUID]]="","",INDEX(PIs[[Column1]:[SS]],MATCH(Checklist48[[#This Row],[PIGUID]],PIs[GUID],0),2)),INDEX(PIs[[Column1]:[SS]],MATCH(Checklist48[[#This Row],[SSGUID]],PIs[SSGUID],0),18)),INDEX(PIs[[Column1]:[SS]],MATCH(Checklist48[[#This Row],[SGUID]],PIs[SGUID],0),14))</f>
        <v>AQ-GFS 04.02.05</v>
      </c>
      <c r="K43" s="57" t="str">
        <f>IF(Checklist48[[#This Row],[SGUID]]="",IF(Checklist48[[#This Row],[SSGUID]]="",IF(Checklist48[[#This Row],[PIGUID]]="","",INDEX(PIs[[Column1]:[SS]],MATCH(Checklist48[[#This Row],[PIGUID]],PIs[GUID],0),4)),INDEX(PIs[[Column1]:[Ssbody]],MATCH(Checklist48[[#This Row],[SSGUID]],PIs[SSGUID],0),19)),INDEX(PIs[[Column1]:[SS]],MATCH(Checklist48[[#This Row],[SGUID]],PIs[SGUID],0),15))</f>
        <v>Se conservan registros de todas las actividades de formación.</v>
      </c>
      <c r="L43" s="57" t="str">
        <f>IF(Checklist48[[#This Row],[SGUID]]="",IF(Checklist48[[#This Row],[SSGUID]]="",INDEX(PIs[[Column1]:[SS]],MATCH(Checklist48[[#This Row],[PIGUID]],PIs[GUID],0),6),""),"")</f>
        <v>Se debe conservar un registro de las actividades de formación. Dicho registro debe incluir el asunto cubierto, el instructor, la fecha y una lista de los asistentes (incluida la evidencia de asistencia).
Sin opción de “N/A”.</v>
      </c>
      <c r="M43" s="57" t="str">
        <f>IF(Checklist48[[#This Row],[SSGUID]]="",IF(Checklist48[[#This Row],[PIGUID]]="","",INDEX(PIs[[Column1]:[SS]],MATCH(Checklist48[[#This Row],[PIGUID]],PIs[GUID],0),8)),"")</f>
        <v>Obligación Mayor</v>
      </c>
      <c r="N43" s="84"/>
      <c r="O43" s="84"/>
      <c r="P43" s="57" t="str">
        <f>IF(Checklist48[[#This Row],[ifna]]="NA","",IF(Checklist48[[#This Row],[RelatedPQ]]=0,"",IF(Checklist48[[#This Row],[RelatedPQ]]="","",IF((INDEX(S2PQ_relational[],MATCH(Checklist48[[#This Row],[PIGUID&amp;NO]],S2PQ_relational[PIGUID &amp; "NO"],0),1))=Checklist48[[#This Row],[PIGUID]],"no aplicable",""))))</f>
        <v/>
      </c>
      <c r="Q43" s="57" t="str">
        <f>IF(Checklist48[[#This Row],[N/A]]="no aplicable",INDEX(S2PQ[[Preguntas del paso 2]:[Justification]],MATCH(Checklist48[[#This Row],[RelatedPQ]],S2PQ[S2PQGUID],0),3),"")</f>
        <v/>
      </c>
      <c r="R43" s="84"/>
    </row>
    <row r="44" spans="2:18" ht="213.75" x14ac:dyDescent="0.25">
      <c r="B44" s="51"/>
      <c r="C44" s="46"/>
      <c r="D44" s="58">
        <f>IF(Checklist48[[#This Row],[SGUID]]="",IF(Checklist48[[#This Row],[SSGUID]]="",0,1),1)</f>
        <v>0</v>
      </c>
      <c r="E44" s="46" t="s">
        <v>1548</v>
      </c>
      <c r="F44" s="55" t="str">
        <f>_xlfn.IFNA(Checklist48[[#This Row],[RelatedPQ]],"NA")</f>
        <v>NA</v>
      </c>
      <c r="G44" s="55" t="e">
        <f>IF(Checklist48[[#This Row],[PIGUID]]="","",INDEX(S2PQ_relational[],MATCH(Checklist48[[#This Row],[PIGUID&amp;NO]],S2PQ_relational[PIGUID &amp; "NO"],0),2))</f>
        <v>#N/A</v>
      </c>
      <c r="H44" s="55" t="str">
        <f>Checklist48[[#This Row],[PIGUID]]&amp;"NO"</f>
        <v>1GpEtF6l6hHkh525KgHWe6NO</v>
      </c>
      <c r="I44" s="55" t="b">
        <f>IF(Checklist48[[#This Row],[PIGUID]]="","",INDEX(PIs[NA Exempt],MATCH(Checklist48[[#This Row],[PIGUID]],PIs[GUID],0),1))</f>
        <v>1</v>
      </c>
      <c r="J44" s="57" t="str">
        <f>IF(Checklist48[[#This Row],[SGUID]]="",IF(Checklist48[[#This Row],[SSGUID]]="",IF(Checklist48[[#This Row],[PIGUID]]="","",INDEX(PIs[[Column1]:[SS]],MATCH(Checklist48[[#This Row],[PIGUID]],PIs[GUID],0),2)),INDEX(PIs[[Column1]:[SS]],MATCH(Checklist48[[#This Row],[SSGUID]],PIs[SSGUID],0),18)),INDEX(PIs[[Column1]:[SS]],MATCH(Checklist48[[#This Row],[SGUID]],PIs[SGUID],0),14))</f>
        <v xml:space="preserve">AQ-GFS 04.02.06 </v>
      </c>
      <c r="K44" s="57" t="str">
        <f>IF(Checklist48[[#This Row],[SGUID]]="",IF(Checklist48[[#This Row],[SSGUID]]="",IF(Checklist48[[#This Row],[PIGUID]]="","",INDEX(PIs[[Column1]:[SS]],MATCH(Checklist48[[#This Row],[PIGUID]],PIs[GUID],0),4)),INDEX(PIs[[Column1]:[Ssbody]],MATCH(Checklist48[[#This Row],[SSGUID]],PIs[SSGUID],0),19)),INDEX(PIs[[Column1]:[SS]],MATCH(Checklist48[[#This Row],[SGUID]],PIs[SGUID],0),15))</f>
        <v>En los casos en que haya identificados trabajadores con tareas especiales y se deba demostrar la competencia que poseen para realizar sus tareas, hay registros disponibles.</v>
      </c>
      <c r="L44" s="57" t="str">
        <f>IF(Checklist48[[#This Row],[SGUID]]="",IF(Checklist48[[#This Row],[SSGUID]]="",INDEX(PIs[[Column1]:[SS]],MATCH(Checklist48[[#This Row],[PIGUID]],PIs[GUID],0),6),""),"")</f>
        <v>Los trabajadores que manipulan y/o administran medicamentos veterinarios, productos químicos, desinfectantes, biocidas y/u otras sustancias peligrosas, así como todos los trabajadores que operan con equipos peligrosos o complejos, según se define en la evaluación de riesgos de AQ 04.01.01, deben tener evidencia de sus competencias o constancia de otras cualificaciones similares. Los registros deben identificar a los trabajadores que realizan tales tareas y poder demostrar sus competencias (p. ej., certificado de formación y/o registros de formación con evidencia de asistencia). Esto debe incluir el cumplimiento de la legislación aplicable.
Referencia cruzada con AQ 04.02.01. En el caso de los trabajadores que administran medicamentos, debe haber evidencia de que cuentan con experiencia adecuada.
Sin opción de “N/A”.</v>
      </c>
      <c r="M44" s="57" t="str">
        <f>IF(Checklist48[[#This Row],[SSGUID]]="",IF(Checklist48[[#This Row],[PIGUID]]="","",INDEX(PIs[[Column1]:[SS]],MATCH(Checklist48[[#This Row],[PIGUID]],PIs[GUID],0),8)),"")</f>
        <v>Obligación Mayor</v>
      </c>
      <c r="N44" s="84"/>
      <c r="O44" s="84"/>
      <c r="P44" s="57" t="str">
        <f>IF(Checklist48[[#This Row],[ifna]]="NA","",IF(Checklist48[[#This Row],[RelatedPQ]]=0,"",IF(Checklist48[[#This Row],[RelatedPQ]]="","",IF((INDEX(S2PQ_relational[],MATCH(Checklist48[[#This Row],[PIGUID&amp;NO]],S2PQ_relational[PIGUID &amp; "NO"],0),1))=Checklist48[[#This Row],[PIGUID]],"no aplicable",""))))</f>
        <v/>
      </c>
      <c r="Q44" s="57" t="str">
        <f>IF(Checklist48[[#This Row],[N/A]]="no aplicable",INDEX(S2PQ[[Preguntas del paso 2]:[Justification]],MATCH(Checklist48[[#This Row],[RelatedPQ]],S2PQ[S2PQGUID],0),3),"")</f>
        <v/>
      </c>
      <c r="R44" s="84"/>
    </row>
    <row r="45" spans="2:18" ht="67.5" x14ac:dyDescent="0.25">
      <c r="B45" s="51"/>
      <c r="C45" s="46" t="s">
        <v>1560</v>
      </c>
      <c r="D45" s="58">
        <f>IF(Checklist48[[#This Row],[SGUID]]="",IF(Checklist48[[#This Row],[SSGUID]]="",0,1),1)</f>
        <v>1</v>
      </c>
      <c r="E45" s="46"/>
      <c r="F45" s="55" t="str">
        <f>_xlfn.IFNA(Checklist48[[#This Row],[RelatedPQ]],"NA")</f>
        <v/>
      </c>
      <c r="G45" s="55" t="str">
        <f>IF(Checklist48[[#This Row],[PIGUID]]="","",INDEX(S2PQ_relational[],MATCH(Checklist48[[#This Row],[PIGUID&amp;NO]],S2PQ_relational[PIGUID &amp; "NO"],0),2))</f>
        <v/>
      </c>
      <c r="H45" s="55" t="str">
        <f>Checklist48[[#This Row],[PIGUID]]&amp;"NO"</f>
        <v>NO</v>
      </c>
      <c r="I45" s="55" t="str">
        <f>IF(Checklist48[[#This Row],[PIGUID]]="","",INDEX(PIs[NA Exempt],MATCH(Checklist48[[#This Row],[PIGUID]],PIs[GUID],0),1))</f>
        <v/>
      </c>
      <c r="J45" s="57" t="str">
        <f>IF(Checklist48[[#This Row],[SGUID]]="",IF(Checklist48[[#This Row],[SSGUID]]="",IF(Checklist48[[#This Row],[PIGUID]]="","",INDEX(PIs[[Column1]:[SS]],MATCH(Checklist48[[#This Row],[PIGUID]],PIs[GUID],0),2)),INDEX(PIs[[Column1]:[SS]],MATCH(Checklist48[[#This Row],[SSGUID]],PIs[SSGUID],0),18)),INDEX(PIs[[Column1]:[SS]],MATCH(Checklist48[[#This Row],[SGUID]],PIs[SGUID],0),14))</f>
        <v>AQ 04.03 Peligros para los trabajadores y primeros auxilios</v>
      </c>
      <c r="K45" s="57" t="str">
        <f>IF(Checklist48[[#This Row],[SGUID]]="",IF(Checklist48[[#This Row],[SSGUID]]="",IF(Checklist48[[#This Row],[PIGUID]]="","",INDEX(PIs[[Column1]:[SS]],MATCH(Checklist48[[#This Row],[PIGUID]],PIs[GUID],0),4)),INDEX(PIs[[Column1]:[Ssbody]],MATCH(Checklist48[[#This Row],[SSGUID]],PIs[SSGUID],0),19)),INDEX(PIs[[Column1]:[SS]],MATCH(Checklist48[[#This Row],[SGUID]],PIs[SGUID],0),15))</f>
        <v>-</v>
      </c>
      <c r="L45" s="57" t="str">
        <f>IF(Checklist48[[#This Row],[SGUID]]="",IF(Checklist48[[#This Row],[SSGUID]]="",INDEX(PIs[[Column1]:[SS]],MATCH(Checklist48[[#This Row],[PIGUID]],PIs[GUID],0),6),""),"")</f>
        <v/>
      </c>
      <c r="M45" s="57" t="str">
        <f>IF(Checklist48[[#This Row],[SSGUID]]="",IF(Checklist48[[#This Row],[PIGUID]]="","",INDEX(PIs[[Column1]:[SS]],MATCH(Checklist48[[#This Row],[PIGUID]],PIs[GUID],0),8)),"")</f>
        <v/>
      </c>
      <c r="N45" s="84"/>
      <c r="O45" s="84"/>
      <c r="P45" s="57" t="str">
        <f>IF(Checklist48[[#This Row],[ifna]]="NA","",IF(Checklist48[[#This Row],[RelatedPQ]]=0,"",IF(Checklist48[[#This Row],[RelatedPQ]]="","",IF((INDEX(S2PQ_relational[],MATCH(Checklist48[[#This Row],[PIGUID&amp;NO]],S2PQ_relational[PIGUID &amp; "NO"],0),1))=Checklist48[[#This Row],[PIGUID]],"no aplicable",""))))</f>
        <v/>
      </c>
      <c r="Q45" s="57" t="str">
        <f>IF(Checklist48[[#This Row],[N/A]]="no aplicable",INDEX(S2PQ[[Preguntas del paso 2]:[Justification]],MATCH(Checklist48[[#This Row],[RelatedPQ]],S2PQ[S2PQGUID],0),3),"")</f>
        <v/>
      </c>
      <c r="R45" s="84"/>
    </row>
    <row r="46" spans="2:18" ht="180" x14ac:dyDescent="0.25">
      <c r="B46" s="51"/>
      <c r="C46" s="46"/>
      <c r="D46" s="58">
        <f>IF(Checklist48[[#This Row],[SGUID]]="",IF(Checklist48[[#This Row],[SSGUID]]="",0,1),1)</f>
        <v>0</v>
      </c>
      <c r="E46" s="46" t="s">
        <v>1579</v>
      </c>
      <c r="F46" s="55" t="str">
        <f>_xlfn.IFNA(Checklist48[[#This Row],[RelatedPQ]],"NA")</f>
        <v>NA</v>
      </c>
      <c r="G46" s="55" t="e">
        <f>IF(Checklist48[[#This Row],[PIGUID]]="","",INDEX(S2PQ_relational[],MATCH(Checklist48[[#This Row],[PIGUID&amp;NO]],S2PQ_relational[PIGUID &amp; "NO"],0),2))</f>
        <v>#N/A</v>
      </c>
      <c r="H46" s="55" t="str">
        <f>Checklist48[[#This Row],[PIGUID]]&amp;"NO"</f>
        <v>2xZv8kfhwxQCc6vB5s2uQQNO</v>
      </c>
      <c r="I46" s="55" t="b">
        <f>IF(Checklist48[[#This Row],[PIGUID]]="","",INDEX(PIs[NA Exempt],MATCH(Checklist48[[#This Row],[PIGUID]],PIs[GUID],0),1))</f>
        <v>0</v>
      </c>
      <c r="J46" s="57" t="str">
        <f>IF(Checklist48[[#This Row],[SGUID]]="",IF(Checklist48[[#This Row],[SSGUID]]="",IF(Checklist48[[#This Row],[PIGUID]]="","",INDEX(PIs[[Column1]:[SS]],MATCH(Checklist48[[#This Row],[PIGUID]],PIs[GUID],0),2)),INDEX(PIs[[Column1]:[SS]],MATCH(Checklist48[[#This Row],[SSGUID]],PIs[SSGUID],0),18)),INDEX(PIs[[Column1]:[SS]],MATCH(Checklist48[[#This Row],[SGUID]],PIs[SGUID],0),14))</f>
        <v xml:space="preserve">AQ-GFS 04.03.01 </v>
      </c>
      <c r="K46" s="57" t="str">
        <f>IF(Checklist48[[#This Row],[SGUID]]="",IF(Checklist48[[#This Row],[SSGUID]]="",IF(Checklist48[[#This Row],[PIGUID]]="","",INDEX(PIs[[Column1]:[SS]],MATCH(Checklist48[[#This Row],[PIGUID]],PIs[GUID],0),4)),INDEX(PIs[[Column1]:[Ssbody]],MATCH(Checklist48[[#This Row],[SSGUID]],PIs[SSGUID],0),19)),INDEX(PIs[[Column1]:[SS]],MATCH(Checklist48[[#This Row],[SGUID]],PIs[SGUID],0),15))</f>
        <v>Los procedimientos de emergencia y accidentes se exhiben y se comunican.</v>
      </c>
      <c r="L46" s="57" t="str">
        <f>IF(Checklist48[[#This Row],[SGUID]]="",IF(Checklist48[[#This Row],[SSGUID]]="",INDEX(PIs[[Column1]:[SS]],MATCH(Checklist48[[#This Row],[PIGUID]],PIs[GUID],0),6),""),"")</f>
        <v>Las instrucciones basadas en los procedimientos de emergencia y accidentes deben estar claramente exhibidas en lugares accesibles y visibles para que sean vistas por los trabajadores, los visitantes y los subcontratistas. Se designa a una persona como responsable de dichos procedimientos. Estas instrucciones deben estar disponibles en el o los idiomas relevantes de los trabajadores y/o en forma de pictogramas. Los procedimientos deben ser apropiados tanto para el tamaño y tipo de producción como para el nivel de riesgo, y deben tener en cuenta todos los requisitos legales nacionales aplicables. Los equipos de evacuación de emergencia y de supervivencia (cuando se requieran) deben estar accesibles y disponibles en la cantidad y calidad suficientes.</v>
      </c>
      <c r="M46" s="57" t="str">
        <f>IF(Checklist48[[#This Row],[SSGUID]]="",IF(Checklist48[[#This Row],[PIGUID]]="","",INDEX(PIs[[Column1]:[SS]],MATCH(Checklist48[[#This Row],[PIGUID]],PIs[GUID],0),8)),"")</f>
        <v>Obligación Menor</v>
      </c>
      <c r="N46" s="84"/>
      <c r="O46" s="84"/>
      <c r="P46" s="57" t="str">
        <f>IF(Checklist48[[#This Row],[ifna]]="NA","",IF(Checklist48[[#This Row],[RelatedPQ]]=0,"",IF(Checklist48[[#This Row],[RelatedPQ]]="","",IF((INDEX(S2PQ_relational[],MATCH(Checklist48[[#This Row],[PIGUID&amp;NO]],S2PQ_relational[PIGUID &amp; "NO"],0),1))=Checklist48[[#This Row],[PIGUID]],"no aplicable",""))))</f>
        <v/>
      </c>
      <c r="Q46" s="57" t="str">
        <f>IF(Checklist48[[#This Row],[N/A]]="no aplicable",INDEX(S2PQ[[Preguntas del paso 2]:[Justification]],MATCH(Checklist48[[#This Row],[RelatedPQ]],S2PQ[S2PQGUID],0),3),"")</f>
        <v/>
      </c>
      <c r="R46" s="84"/>
    </row>
    <row r="47" spans="2:18" ht="225" x14ac:dyDescent="0.25">
      <c r="B47" s="51"/>
      <c r="C47" s="46"/>
      <c r="D47" s="58">
        <f>IF(Checklist48[[#This Row],[SGUID]]="",IF(Checklist48[[#This Row],[SSGUID]]="",0,1),1)</f>
        <v>0</v>
      </c>
      <c r="E47" s="46" t="s">
        <v>1554</v>
      </c>
      <c r="F47" s="55" t="str">
        <f>_xlfn.IFNA(Checklist48[[#This Row],[RelatedPQ]],"NA")</f>
        <v>NA</v>
      </c>
      <c r="G47" s="55" t="e">
        <f>IF(Checklist48[[#This Row],[PIGUID]]="","",INDEX(S2PQ_relational[],MATCH(Checklist48[[#This Row],[PIGUID&amp;NO]],S2PQ_relational[PIGUID &amp; "NO"],0),2))</f>
        <v>#N/A</v>
      </c>
      <c r="H47" s="55" t="str">
        <f>Checklist48[[#This Row],[PIGUID]]&amp;"NO"</f>
        <v>5VnlmGPUGOH1VRB6PbGMP5NO</v>
      </c>
      <c r="I47" s="55" t="b">
        <f>IF(Checklist48[[#This Row],[PIGUID]]="","",INDEX(PIs[NA Exempt],MATCH(Checklist48[[#This Row],[PIGUID]],PIs[GUID],0),1))</f>
        <v>1</v>
      </c>
      <c r="J47" s="57" t="str">
        <f>IF(Checklist48[[#This Row],[SGUID]]="",IF(Checklist48[[#This Row],[SSGUID]]="",IF(Checklist48[[#This Row],[PIGUID]]="","",INDEX(PIs[[Column1]:[SS]],MATCH(Checklist48[[#This Row],[PIGUID]],PIs[GUID],0),2)),INDEX(PIs[[Column1]:[SS]],MATCH(Checklist48[[#This Row],[SSGUID]],PIs[SSGUID],0),18)),INDEX(PIs[[Column1]:[SS]],MATCH(Checklist48[[#This Row],[SGUID]],PIs[SGUID],0),14))</f>
        <v>AQ-GFS 04.03.02</v>
      </c>
      <c r="K47" s="57" t="str">
        <f>IF(Checklist48[[#This Row],[SGUID]]="",IF(Checklist48[[#This Row],[SSGUID]]="",IF(Checklist48[[#This Row],[PIGUID]]="","",INDEX(PIs[[Column1]:[SS]],MATCH(Checklist48[[#This Row],[PIGUID]],PIs[GUID],0),4)),INDEX(PIs[[Column1]:[Ssbody]],MATCH(Checklist48[[#This Row],[SSGUID]],PIs[SSGUID],0),19)),INDEX(PIs[[Column1]:[SS]],MATCH(Checklist48[[#This Row],[SGUID]],PIs[SGUID],0),15))</f>
        <v>Las señales de advertencia indican todos los posibles peligros, las salidas de emergencia y las vías de evacuación.</v>
      </c>
      <c r="L47" s="57" t="str">
        <f>IF(Checklist48[[#This Row],[SGUID]]="",IF(Checklist48[[#This Row],[SSGUID]]="",INDEX(PIs[[Column1]:[SS]],MATCH(Checklist48[[#This Row],[PIGUID]],PIs[GUID],0),6),""),"")</f>
        <v>Debe haber señales permanentes y legibles que indiquen los posibles peligros, las salidas de emergencia y las vías de evacuación. Esto debe incluir indicar, cuando corresponda: tratamientos en curso, fosos de desechos, depósitos de combustibles, talleres, señales de advertencia en todos los edificios o estructuras permanentes en las que se indiquen las salidas de emergencia, las vías de evacuación, los equipos de seguridad (p.ej., extintores, instalaciones de lavado, etc.), así como alarmas de seguridad (p. ej., incendio, CO
, evacuación, tornado, etc.) y puertas de acceso a las instalaciones de almacenamiento de productos químicos. Las salidas de emergencia y las vías de evacuación se deben mantener abiertas, accesibles y libres de obstáculos para permitir una evacuación segura en caso de emergencia. Debe haber señales de advertencia en el o los idiomas predominantes de los trabajadores y/o en pictogramas.
Sin opción de “N/A”.</v>
      </c>
      <c r="M47" s="57" t="str">
        <f>IF(Checklist48[[#This Row],[SSGUID]]="",IF(Checklist48[[#This Row],[PIGUID]]="","",INDEX(PIs[[Column1]:[SS]],MATCH(Checklist48[[#This Row],[PIGUID]],PIs[GUID],0),8)),"")</f>
        <v>Obligación Menor</v>
      </c>
      <c r="N47" s="84"/>
      <c r="O47" s="84"/>
      <c r="P47" s="57" t="str">
        <f>IF(Checklist48[[#This Row],[ifna]]="NA","",IF(Checklist48[[#This Row],[RelatedPQ]]=0,"",IF(Checklist48[[#This Row],[RelatedPQ]]="","",IF((INDEX(S2PQ_relational[],MATCH(Checklist48[[#This Row],[PIGUID&amp;NO]],S2PQ_relational[PIGUID &amp; "NO"],0),1))=Checklist48[[#This Row],[PIGUID]],"no aplicable",""))))</f>
        <v/>
      </c>
      <c r="Q47" s="57" t="str">
        <f>IF(Checklist48[[#This Row],[N/A]]="no aplicable",INDEX(S2PQ[[Preguntas del paso 2]:[Justification]],MATCH(Checklist48[[#This Row],[RelatedPQ]],S2PQ[S2PQGUID],0),3),"")</f>
        <v/>
      </c>
      <c r="R47" s="84"/>
    </row>
    <row r="48" spans="2:18" ht="56.25" x14ac:dyDescent="0.25">
      <c r="B48" s="51"/>
      <c r="C48" s="46"/>
      <c r="D48" s="58">
        <f>IF(Checklist48[[#This Row],[SGUID]]="",IF(Checklist48[[#This Row],[SSGUID]]="",0,1),1)</f>
        <v>0</v>
      </c>
      <c r="E48" s="46" t="s">
        <v>1585</v>
      </c>
      <c r="F48" s="55" t="str">
        <f>_xlfn.IFNA(Checklist48[[#This Row],[RelatedPQ]],"NA")</f>
        <v>NA</v>
      </c>
      <c r="G48" s="55" t="e">
        <f>IF(Checklist48[[#This Row],[PIGUID]]="","",INDEX(S2PQ_relational[],MATCH(Checklist48[[#This Row],[PIGUID&amp;NO]],S2PQ_relational[PIGUID &amp; "NO"],0),2))</f>
        <v>#N/A</v>
      </c>
      <c r="H48" s="55" t="str">
        <f>Checklist48[[#This Row],[PIGUID]]&amp;"NO"</f>
        <v>5HYCY6w4TIal14Zk7ql9KyNO</v>
      </c>
      <c r="I48" s="55" t="b">
        <f>IF(Checklist48[[#This Row],[PIGUID]]="","",INDEX(PIs[NA Exempt],MATCH(Checklist48[[#This Row],[PIGUID]],PIs[GUID],0),1))</f>
        <v>0</v>
      </c>
      <c r="J48" s="57" t="str">
        <f>IF(Checklist48[[#This Row],[SGUID]]="",IF(Checklist48[[#This Row],[SSGUID]]="",IF(Checklist48[[#This Row],[PIGUID]]="","",INDEX(PIs[[Column1]:[SS]],MATCH(Checklist48[[#This Row],[PIGUID]],PIs[GUID],0),2)),INDEX(PIs[[Column1]:[SS]],MATCH(Checklist48[[#This Row],[SSGUID]],PIs[SSGUID],0),18)),INDEX(PIs[[Column1]:[SS]],MATCH(Checklist48[[#This Row],[SGUID]],PIs[SGUID],0),14))</f>
        <v>AQ-GFS 04.03.03</v>
      </c>
      <c r="K48" s="57" t="str">
        <f>IF(Checklist48[[#This Row],[SGUID]]="",IF(Checklist48[[#This Row],[SSGUID]]="",IF(Checklist48[[#This Row],[PIGUID]]="","",INDEX(PIs[[Column1]:[SS]],MATCH(Checklist48[[#This Row],[PIGUID]],PIs[GUID],0),4)),INDEX(PIs[[Column1]:[Ssbody]],MATCH(Checklist48[[#This Row],[SSGUID]],PIs[SSGUID],0),19)),INDEX(PIs[[Column1]:[SS]],MATCH(Checklist48[[#This Row],[SGUID]],PIs[SGUID],0),15))</f>
        <v>Las recomendaciones de seguridad sobre las sustancias peligrosas para la salud y seguridad de los trabajadores están disponibles y rápidamente accesibles.</v>
      </c>
      <c r="L48" s="57" t="str">
        <f>IF(Checklist48[[#This Row],[SGUID]]="",IF(Checklist48[[#This Row],[SSGUID]]="",INDEX(PIs[[Column1]:[SS]],MATCH(Checklist48[[#This Row],[PIGUID]],PIs[GUID],0),6),""),"")</f>
        <v>La información de emergencia (p. ej., página web, número de teléfono, hoja de datos de seguridad, etc.) de cada sustancia peligrosa debe estar disponible y accesible en los lugares apropiados.
Referencia cruzada con AQ 19.01.02.</v>
      </c>
      <c r="M48" s="57" t="str">
        <f>IF(Checklist48[[#This Row],[SSGUID]]="",IF(Checklist48[[#This Row],[PIGUID]]="","",INDEX(PIs[[Column1]:[SS]],MATCH(Checklist48[[#This Row],[PIGUID]],PIs[GUID],0),8)),"")</f>
        <v>Obligación Menor</v>
      </c>
      <c r="N48" s="84"/>
      <c r="O48" s="84"/>
      <c r="P48" s="57" t="str">
        <f>IF(Checklist48[[#This Row],[ifna]]="NA","",IF(Checklist48[[#This Row],[RelatedPQ]]=0,"",IF(Checklist48[[#This Row],[RelatedPQ]]="","",IF((INDEX(S2PQ_relational[],MATCH(Checklist48[[#This Row],[PIGUID&amp;NO]],S2PQ_relational[PIGUID &amp; "NO"],0),1))=Checklist48[[#This Row],[PIGUID]],"no aplicable",""))))</f>
        <v/>
      </c>
      <c r="Q48" s="57" t="str">
        <f>IF(Checklist48[[#This Row],[N/A]]="no aplicable",INDEX(S2PQ[[Preguntas del paso 2]:[Justification]],MATCH(Checklist48[[#This Row],[RelatedPQ]],S2PQ[S2PQGUID],0),3),"")</f>
        <v/>
      </c>
      <c r="R48" s="84"/>
    </row>
    <row r="49" spans="2:18" ht="112.5" x14ac:dyDescent="0.25">
      <c r="B49" s="51"/>
      <c r="C49" s="46"/>
      <c r="D49" s="58">
        <f>IF(Checklist48[[#This Row],[SGUID]]="",IF(Checklist48[[#This Row],[SSGUID]]="",0,1),1)</f>
        <v>0</v>
      </c>
      <c r="E49" s="46" t="s">
        <v>1567</v>
      </c>
      <c r="F49" s="55" t="str">
        <f>_xlfn.IFNA(Checklist48[[#This Row],[RelatedPQ]],"NA")</f>
        <v>NA</v>
      </c>
      <c r="G49" s="55" t="e">
        <f>IF(Checklist48[[#This Row],[PIGUID]]="","",INDEX(S2PQ_relational[],MATCH(Checklist48[[#This Row],[PIGUID&amp;NO]],S2PQ_relational[PIGUID &amp; "NO"],0),2))</f>
        <v>#N/A</v>
      </c>
      <c r="H49" s="55" t="str">
        <f>Checklist48[[#This Row],[PIGUID]]&amp;"NO"</f>
        <v>DAjDDiQS62o0nikMfH4OnNO</v>
      </c>
      <c r="I49" s="55" t="b">
        <f>IF(Checklist48[[#This Row],[PIGUID]]="","",INDEX(PIs[NA Exempt],MATCH(Checklist48[[#This Row],[PIGUID]],PIs[GUID],0),1))</f>
        <v>0</v>
      </c>
      <c r="J49" s="57" t="str">
        <f>IF(Checklist48[[#This Row],[SGUID]]="",IF(Checklist48[[#This Row],[SSGUID]]="",IF(Checklist48[[#This Row],[PIGUID]]="","",INDEX(PIs[[Column1]:[SS]],MATCH(Checklist48[[#This Row],[PIGUID]],PIs[GUID],0),2)),INDEX(PIs[[Column1]:[SS]],MATCH(Checklist48[[#This Row],[SSGUID]],PIs[SSGUID],0),18)),INDEX(PIs[[Column1]:[SS]],MATCH(Checklist48[[#This Row],[SGUID]],PIs[SGUID],0),14))</f>
        <v>AQ-GFS 04.03.04</v>
      </c>
      <c r="K49" s="57" t="str">
        <f>IF(Checklist48[[#This Row],[SGUID]]="",IF(Checklist48[[#This Row],[SSGUID]]="",IF(Checklist48[[#This Row],[PIGUID]]="","",INDEX(PIs[[Column1]:[SS]],MATCH(Checklist48[[#This Row],[PIGUID]],PIs[GUID],0),4)),INDEX(PIs[[Column1]:[Ssbody]],MATCH(Checklist48[[#This Row],[SSGUID]],PIs[SSGUID],0),19)),INDEX(PIs[[Column1]:[SS]],MATCH(Checklist48[[#This Row],[SGUID]],PIs[SGUID],0),15))</f>
        <v>Los botiquines de primeros auxilios están disponibles en todos los sitios permanentes de trabajo y en los campos cerca del lugar de trabajo.</v>
      </c>
      <c r="L49" s="57" t="str">
        <f>IF(Checklist48[[#This Row],[SGUID]]="",IF(Checklist48[[#This Row],[SSGUID]]="",INDEX(PIs[[Column1]:[SS]],MATCH(Checklist48[[#This Row],[PIGUID]],PIs[GUID],0),6),""),"")</f>
        <v xml:space="preserve">Debe haber disponibles botiquines de primeros auxilios completos y mantenidos (es decir, completos y mantenidos de acuerdo con las recomendaciones locales y según las actividades realizadas). Dichos botiquines deben estar accesibles en todos los sitios permanentes de trabajo y presentes en determinados medios de transporte (embarcaciones, vehículos de motor, etc.), cuando lo requiera la evaluación de riesgos en AQ 04.01.01.
</v>
      </c>
      <c r="M49" s="57" t="str">
        <f>IF(Checklist48[[#This Row],[SSGUID]]="",IF(Checklist48[[#This Row],[PIGUID]]="","",INDEX(PIs[[Column1]:[SS]],MATCH(Checklist48[[#This Row],[PIGUID]],PIs[GUID],0),8)),"")</f>
        <v>Obligación Menor</v>
      </c>
      <c r="N49" s="84"/>
      <c r="O49" s="84"/>
      <c r="P49" s="57" t="str">
        <f>IF(Checklist48[[#This Row],[ifna]]="NA","",IF(Checklist48[[#This Row],[RelatedPQ]]=0,"",IF(Checklist48[[#This Row],[RelatedPQ]]="","",IF((INDEX(S2PQ_relational[],MATCH(Checklist48[[#This Row],[PIGUID&amp;NO]],S2PQ_relational[PIGUID &amp; "NO"],0),1))=Checklist48[[#This Row],[PIGUID]],"no aplicable",""))))</f>
        <v/>
      </c>
      <c r="Q49" s="57" t="str">
        <f>IF(Checklist48[[#This Row],[N/A]]="no aplicable",INDEX(S2PQ[[Preguntas del paso 2]:[Justification]],MATCH(Checklist48[[#This Row],[RelatedPQ]],S2PQ[S2PQGUID],0),3),"")</f>
        <v/>
      </c>
      <c r="R49" s="84"/>
    </row>
    <row r="50" spans="2:18" ht="45" x14ac:dyDescent="0.25">
      <c r="B50" s="51"/>
      <c r="C50" s="46"/>
      <c r="D50" s="58">
        <f>IF(Checklist48[[#This Row],[SGUID]]="",IF(Checklist48[[#This Row],[SSGUID]]="",0,1),1)</f>
        <v>0</v>
      </c>
      <c r="E50" s="46" t="s">
        <v>1561</v>
      </c>
      <c r="F50" s="55" t="str">
        <f>_xlfn.IFNA(Checklist48[[#This Row],[RelatedPQ]],"NA")</f>
        <v>NA</v>
      </c>
      <c r="G50" s="55" t="e">
        <f>IF(Checklist48[[#This Row],[PIGUID]]="","",INDEX(S2PQ_relational[],MATCH(Checklist48[[#This Row],[PIGUID&amp;NO]],S2PQ_relational[PIGUID &amp; "NO"],0),2))</f>
        <v>#N/A</v>
      </c>
      <c r="H50" s="55" t="str">
        <f>Checklist48[[#This Row],[PIGUID]]&amp;"NO"</f>
        <v>1BERMOjvilcmyIqZaRpu4oNO</v>
      </c>
      <c r="I50" s="55" t="b">
        <f>IF(Checklist48[[#This Row],[PIGUID]]="","",INDEX(PIs[NA Exempt],MATCH(Checklist48[[#This Row],[PIGUID]],PIs[GUID],0),1))</f>
        <v>0</v>
      </c>
      <c r="J50" s="57" t="str">
        <f>IF(Checklist48[[#This Row],[SGUID]]="",IF(Checklist48[[#This Row],[SSGUID]]="",IF(Checklist48[[#This Row],[PIGUID]]="","",INDEX(PIs[[Column1]:[SS]],MATCH(Checklist48[[#This Row],[PIGUID]],PIs[GUID],0),2)),INDEX(PIs[[Column1]:[SS]],MATCH(Checklist48[[#This Row],[SSGUID]],PIs[SSGUID],0),18)),INDEX(PIs[[Column1]:[SS]],MATCH(Checklist48[[#This Row],[SGUID]],PIs[SGUID],0),14))</f>
        <v xml:space="preserve">AQ-GFS 04.03.05 </v>
      </c>
      <c r="K50" s="57" t="str">
        <f>IF(Checklist48[[#This Row],[SGUID]]="",IF(Checklist48[[#This Row],[SSGUID]]="",IF(Checklist48[[#This Row],[PIGUID]]="","",INDEX(PIs[[Column1]:[SS]],MATCH(Checklist48[[#This Row],[PIGUID]],PIs[GUID],0),4)),INDEX(PIs[[Column1]:[Ssbody]],MATCH(Checklist48[[#This Row],[SSGUID]],PIs[SSGUID],0),19)),INDEX(PIs[[Column1]:[SS]],MATCH(Checklist48[[#This Row],[SGUID]],PIs[SGUID],0),15))</f>
        <v>Siempre hay al menos una persona con formación en primeros auxilios presente en la finca cuando se estén realizando actividades en la finca.</v>
      </c>
      <c r="L50" s="57" t="str">
        <f>IF(Checklist48[[#This Row],[SGUID]]="",IF(Checklist48[[#This Row],[SSGUID]]="",INDEX(PIs[[Column1]:[SS]],MATCH(Checklist48[[#This Row],[PIGUID]],PIs[GUID],0),6),""),"")</f>
        <v>Siempre debe haber al menos una persona con formación en primeros auxilios (con certificado de formación válido) presente en la finca cuando se estén realizando actividades en la finca.</v>
      </c>
      <c r="M50" s="57" t="str">
        <f>IF(Checklist48[[#This Row],[SSGUID]]="",IF(Checklist48[[#This Row],[PIGUID]]="","",INDEX(PIs[[Column1]:[SS]],MATCH(Checklist48[[#This Row],[PIGUID]],PIs[GUID],0),8)),"")</f>
        <v>Obligación Menor</v>
      </c>
      <c r="N50" s="84"/>
      <c r="O50" s="84"/>
      <c r="P50" s="57" t="str">
        <f>IF(Checklist48[[#This Row],[ifna]]="NA","",IF(Checklist48[[#This Row],[RelatedPQ]]=0,"",IF(Checklist48[[#This Row],[RelatedPQ]]="","",IF((INDEX(S2PQ_relational[],MATCH(Checklist48[[#This Row],[PIGUID&amp;NO]],S2PQ_relational[PIGUID &amp; "NO"],0),1))=Checklist48[[#This Row],[PIGUID]],"no aplicable",""))))</f>
        <v/>
      </c>
      <c r="Q50" s="57" t="str">
        <f>IF(Checklist48[[#This Row],[N/A]]="no aplicable",INDEX(S2PQ[[Preguntas del paso 2]:[Justification]],MATCH(Checklist48[[#This Row],[RelatedPQ]],S2PQ[S2PQGUID],0),3),"")</f>
        <v/>
      </c>
      <c r="R50" s="84"/>
    </row>
    <row r="51" spans="2:18" ht="45" x14ac:dyDescent="0.25">
      <c r="B51" s="51"/>
      <c r="C51" s="46" t="s">
        <v>1326</v>
      </c>
      <c r="D51" s="58">
        <f>IF(Checklist48[[#This Row],[SGUID]]="",IF(Checklist48[[#This Row],[SSGUID]]="",0,1),1)</f>
        <v>1</v>
      </c>
      <c r="E51" s="46"/>
      <c r="F51" s="55" t="str">
        <f>_xlfn.IFNA(Checklist48[[#This Row],[RelatedPQ]],"NA")</f>
        <v/>
      </c>
      <c r="G51" s="55" t="str">
        <f>IF(Checklist48[[#This Row],[PIGUID]]="","",INDEX(S2PQ_relational[],MATCH(Checklist48[[#This Row],[PIGUID&amp;NO]],S2PQ_relational[PIGUID &amp; "NO"],0),2))</f>
        <v/>
      </c>
      <c r="H51" s="55" t="str">
        <f>Checklist48[[#This Row],[PIGUID]]&amp;"NO"</f>
        <v>NO</v>
      </c>
      <c r="I51" s="55" t="str">
        <f>IF(Checklist48[[#This Row],[PIGUID]]="","",INDEX(PIs[NA Exempt],MATCH(Checklist48[[#This Row],[PIGUID]],PIs[GUID],0),1))</f>
        <v/>
      </c>
      <c r="J51" s="57" t="str">
        <f>IF(Checklist48[[#This Row],[SGUID]]="",IF(Checklist48[[#This Row],[SSGUID]]="",IF(Checklist48[[#This Row],[PIGUID]]="","",INDEX(PIs[[Column1]:[SS]],MATCH(Checklist48[[#This Row],[PIGUID]],PIs[GUID],0),2)),INDEX(PIs[[Column1]:[SS]],MATCH(Checklist48[[#This Row],[SSGUID]],PIs[SSGUID],0),18)),INDEX(PIs[[Column1]:[SS]],MATCH(Checklist48[[#This Row],[SGUID]],PIs[SGUID],0),14))</f>
        <v>AQ 04.04 Equipos de protección individual</v>
      </c>
      <c r="K51" s="57" t="str">
        <f>IF(Checklist48[[#This Row],[SGUID]]="",IF(Checklist48[[#This Row],[SSGUID]]="",IF(Checklist48[[#This Row],[PIGUID]]="","",INDEX(PIs[[Column1]:[SS]],MATCH(Checklist48[[#This Row],[PIGUID]],PIs[GUID],0),4)),INDEX(PIs[[Column1]:[Ssbody]],MATCH(Checklist48[[#This Row],[SSGUID]],PIs[SSGUID],0),19)),INDEX(PIs[[Column1]:[SS]],MATCH(Checklist48[[#This Row],[SGUID]],PIs[SGUID],0),15))</f>
        <v>-</v>
      </c>
      <c r="L51" s="57" t="str">
        <f>IF(Checklist48[[#This Row],[SGUID]]="",IF(Checklist48[[#This Row],[SSGUID]]="",INDEX(PIs[[Column1]:[SS]],MATCH(Checklist48[[#This Row],[PIGUID]],PIs[GUID],0),6),""),"")</f>
        <v/>
      </c>
      <c r="M51" s="57" t="str">
        <f>IF(Checklist48[[#This Row],[SSGUID]]="",IF(Checklist48[[#This Row],[PIGUID]]="","",INDEX(PIs[[Column1]:[SS]],MATCH(Checklist48[[#This Row],[PIGUID]],PIs[GUID],0),8)),"")</f>
        <v/>
      </c>
      <c r="N51" s="84"/>
      <c r="O51" s="84"/>
      <c r="P51" s="57" t="str">
        <f>IF(Checklist48[[#This Row],[ifna]]="NA","",IF(Checklist48[[#This Row],[RelatedPQ]]=0,"",IF(Checklist48[[#This Row],[RelatedPQ]]="","",IF((INDEX(S2PQ_relational[],MATCH(Checklist48[[#This Row],[PIGUID&amp;NO]],S2PQ_relational[PIGUID &amp; "NO"],0),1))=Checklist48[[#This Row],[PIGUID]],"no aplicable",""))))</f>
        <v/>
      </c>
      <c r="Q51" s="57" t="str">
        <f>IF(Checklist48[[#This Row],[N/A]]="no aplicable",INDEX(S2PQ[[Preguntas del paso 2]:[Justification]],MATCH(Checklist48[[#This Row],[RelatedPQ]],S2PQ[S2PQGUID],0),3),"")</f>
        <v/>
      </c>
      <c r="R51" s="84"/>
    </row>
    <row r="52" spans="2:18" ht="191.25" x14ac:dyDescent="0.25">
      <c r="B52" s="51"/>
      <c r="C52" s="46"/>
      <c r="D52" s="58">
        <f>IF(Checklist48[[#This Row],[SGUID]]="",IF(Checklist48[[#This Row],[SSGUID]]="",0,1),1)</f>
        <v>0</v>
      </c>
      <c r="E52" s="46" t="s">
        <v>1573</v>
      </c>
      <c r="F52" s="55" t="str">
        <f>_xlfn.IFNA(Checklist48[[#This Row],[RelatedPQ]],"NA")</f>
        <v>NA</v>
      </c>
      <c r="G52" s="55" t="e">
        <f>IF(Checklist48[[#This Row],[PIGUID]]="","",INDEX(S2PQ_relational[],MATCH(Checklist48[[#This Row],[PIGUID&amp;NO]],S2PQ_relational[PIGUID &amp; "NO"],0),2))</f>
        <v>#N/A</v>
      </c>
      <c r="H52" s="55" t="str">
        <f>Checklist48[[#This Row],[PIGUID]]&amp;"NO"</f>
        <v>4m39I7PCk7W2gXMwdwi35MNO</v>
      </c>
      <c r="I52" s="55" t="b">
        <f>IF(Checklist48[[#This Row],[PIGUID]]="","",INDEX(PIs[NA Exempt],MATCH(Checklist48[[#This Row],[PIGUID]],PIs[GUID],0),1))</f>
        <v>1</v>
      </c>
      <c r="J52" s="57" t="str">
        <f>IF(Checklist48[[#This Row],[SGUID]]="",IF(Checklist48[[#This Row],[SSGUID]]="",IF(Checklist48[[#This Row],[PIGUID]]="","",INDEX(PIs[[Column1]:[SS]],MATCH(Checklist48[[#This Row],[PIGUID]],PIs[GUID],0),2)),INDEX(PIs[[Column1]:[SS]],MATCH(Checklist48[[#This Row],[SSGUID]],PIs[SSGUID],0),18)),INDEX(PIs[[Column1]:[SS]],MATCH(Checklist48[[#This Row],[SGUID]],PIs[SGUID],0),14))</f>
        <v>AQ-GFS 04.04.01</v>
      </c>
      <c r="K52" s="57" t="str">
        <f>IF(Checklist48[[#This Row],[SGUID]]="",IF(Checklist48[[#This Row],[SSGUID]]="",IF(Checklist48[[#This Row],[PIGUID]]="","",INDEX(PIs[[Column1]:[SS]],MATCH(Checklist48[[#This Row],[PIGUID]],PIs[GUID],0),4)),INDEX(PIs[[Column1]:[Ssbody]],MATCH(Checklist48[[#This Row],[SSGUID]],PIs[SSGUID],0),19)),INDEX(PIs[[Column1]:[SS]],MATCH(Checklist48[[#This Row],[SGUID]],PIs[SGUID],0),15))</f>
        <v>Los trabajadores, los visitantes y los subcontratistas llevan equipos de protección individual (EPI) adecuados.</v>
      </c>
      <c r="L52" s="57" t="str">
        <f>IF(Checklist48[[#This Row],[SGUID]]="",IF(Checklist48[[#This Row],[SSGUID]]="",INDEX(PIs[[Column1]:[SS]],MATCH(Checklist48[[#This Row],[PIGUID]],PIs[GUID],0),6),""),"")</f>
        <v>En la finca se dispone de juegos completos de EPI que permiten cumplir con las instrucciones de la etiqueta y/o los requisitos legales y/o los requisitos establecidos por la autoridad competente. Estos equipos se deben utilizar y mantener en buen estado.
Para cumplir con las instrucciones de la etiqueta y/o los requisitos de la evaluación de riesgos para las operaciones en la finca, puede ser necesario utilizar alguno de los siguientes elementos: botas de goma u otro tipo de calzado apropiado; ropa impermeable; monos de protección; guantes de goma; mascarillas; dispositivos apropiados de protección respiratoria (incluidos filtros de sustitución), ocular y auditiva; chalecos salvavidas, etc.
Debe haber evidencia de que los trabajadores utilizan los EPI provistos.
Sin opción de “N/A”.</v>
      </c>
      <c r="M52" s="57" t="str">
        <f>IF(Checklist48[[#This Row],[SSGUID]]="",IF(Checklist48[[#This Row],[PIGUID]]="","",INDEX(PIs[[Column1]:[SS]],MATCH(Checklist48[[#This Row],[PIGUID]],PIs[GUID],0),8)),"")</f>
        <v>Obligación Mayor</v>
      </c>
      <c r="N52" s="84"/>
      <c r="O52" s="84"/>
      <c r="P52" s="57" t="str">
        <f>IF(Checklist48[[#This Row],[ifna]]="NA","",IF(Checklist48[[#This Row],[RelatedPQ]]=0,"",IF(Checklist48[[#This Row],[RelatedPQ]]="","",IF((INDEX(S2PQ_relational[],MATCH(Checklist48[[#This Row],[PIGUID&amp;NO]],S2PQ_relational[PIGUID &amp; "NO"],0),1))=Checklist48[[#This Row],[PIGUID]],"no aplicable",""))))</f>
        <v/>
      </c>
      <c r="Q52" s="57" t="str">
        <f>IF(Checklist48[[#This Row],[N/A]]="no aplicable",INDEX(S2PQ[[Preguntas del paso 2]:[Justification]],MATCH(Checklist48[[#This Row],[RelatedPQ]],S2PQ[S2PQGUID],0),3),"")</f>
        <v/>
      </c>
      <c r="R52" s="84"/>
    </row>
    <row r="53" spans="2:18" ht="146.25" x14ac:dyDescent="0.25">
      <c r="B53" s="51"/>
      <c r="C53" s="46"/>
      <c r="D53" s="58">
        <f>IF(Checklist48[[#This Row],[SGUID]]="",IF(Checklist48[[#This Row],[SSGUID]]="",0,1),1)</f>
        <v>0</v>
      </c>
      <c r="E53" s="46" t="s">
        <v>1320</v>
      </c>
      <c r="F53" s="55" t="str">
        <f>_xlfn.IFNA(Checklist48[[#This Row],[RelatedPQ]],"NA")</f>
        <v>NA</v>
      </c>
      <c r="G53" s="55" t="e">
        <f>IF(Checklist48[[#This Row],[PIGUID]]="","",INDEX(S2PQ_relational[],MATCH(Checklist48[[#This Row],[PIGUID&amp;NO]],S2PQ_relational[PIGUID &amp; "NO"],0),2))</f>
        <v>#N/A</v>
      </c>
      <c r="H53" s="55" t="str">
        <f>Checklist48[[#This Row],[PIGUID]]&amp;"NO"</f>
        <v>3UTi3cryQeyxiZCwqZPlrVNO</v>
      </c>
      <c r="I53" s="55" t="b">
        <f>IF(Checklist48[[#This Row],[PIGUID]]="","",INDEX(PIs[NA Exempt],MATCH(Checklist48[[#This Row],[PIGUID]],PIs[GUID],0),1))</f>
        <v>1</v>
      </c>
      <c r="J53" s="57" t="str">
        <f>IF(Checklist48[[#This Row],[SGUID]]="",IF(Checklist48[[#This Row],[SSGUID]]="",IF(Checklist48[[#This Row],[PIGUID]]="","",INDEX(PIs[[Column1]:[SS]],MATCH(Checklist48[[#This Row],[PIGUID]],PIs[GUID],0),2)),INDEX(PIs[[Column1]:[SS]],MATCH(Checklist48[[#This Row],[SSGUID]],PIs[SSGUID],0),18)),INDEX(PIs[[Column1]:[SS]],MATCH(Checklist48[[#This Row],[SGUID]],PIs[SGUID],0),14))</f>
        <v>AQ-GFS 04.04.02</v>
      </c>
      <c r="K53" s="57" t="str">
        <f>IF(Checklist48[[#This Row],[SGUID]]="",IF(Checklist48[[#This Row],[SSGUID]]="",IF(Checklist48[[#This Row],[PIGUID]]="","",INDEX(PIs[[Column1]:[SS]],MATCH(Checklist48[[#This Row],[PIGUID]],PIs[GUID],0),4)),INDEX(PIs[[Column1]:[Ssbody]],MATCH(Checklist48[[#This Row],[SSGUID]],PIs[SSGUID],0),19)),INDEX(PIs[[Column1]:[SS]],MATCH(Checklist48[[#This Row],[SGUID]],PIs[SGUID],0),15))</f>
        <v>Los equipos de protección individual (EPI) se mantienen limpios y almacenados correctamente para que no haya ningún riesgo de que se contaminen artículos personales.</v>
      </c>
      <c r="L53" s="57" t="str">
        <f>IF(Checklist48[[#This Row],[SGUID]]="",IF(Checklist48[[#This Row],[SSGUID]]="",INDEX(PIs[[Column1]:[SS]],MATCH(Checklist48[[#This Row],[PIGUID]],PIs[GUID],0),6),""),"")</f>
        <v>Los EPI se deben mantener limpios de acuerdo al tipo de uso que reciben y al grado potencial de contaminación, y deben almacenarse en un lugar con buena ventilación.  La vestimenta protectora se debe lavar separada de la ropa personal. Los guantes reutilizables se deben lavar antes de desecharse. Los EPI sucios y dañados y los cartuchos de filtro caducados se deben desechar adecuadamente. Los artículos de un solo uso (p. ej., guantes y monos) deben desecharse después de usarse una vez. Los EPI se deben almacenar de manera que se evite la contaminación cruzada con productos químicos.
Sin opción de “N/A”.</v>
      </c>
      <c r="M53" s="57" t="str">
        <f>IF(Checklist48[[#This Row],[SSGUID]]="",IF(Checklist48[[#This Row],[PIGUID]]="","",INDEX(PIs[[Column1]:[SS]],MATCH(Checklist48[[#This Row],[PIGUID]],PIs[GUID],0),8)),"")</f>
        <v>Obligación Mayor</v>
      </c>
      <c r="N53" s="84"/>
      <c r="O53" s="84"/>
      <c r="P53" s="57" t="str">
        <f>IF(Checklist48[[#This Row],[ifna]]="NA","",IF(Checklist48[[#This Row],[RelatedPQ]]=0,"",IF(Checklist48[[#This Row],[RelatedPQ]]="","",IF((INDEX(S2PQ_relational[],MATCH(Checklist48[[#This Row],[PIGUID&amp;NO]],S2PQ_relational[PIGUID &amp; "NO"],0),1))=Checklist48[[#This Row],[PIGUID]],"no aplicable",""))))</f>
        <v/>
      </c>
      <c r="Q53" s="57" t="str">
        <f>IF(Checklist48[[#This Row],[N/A]]="no aplicable",INDEX(S2PQ[[Preguntas del paso 2]:[Justification]],MATCH(Checklist48[[#This Row],[RelatedPQ]],S2PQ[S2PQGUID],0),3),"")</f>
        <v/>
      </c>
      <c r="R53" s="84"/>
    </row>
    <row r="54" spans="2:18" ht="45" x14ac:dyDescent="0.25">
      <c r="B54" s="51"/>
      <c r="C54" s="46" t="s">
        <v>1319</v>
      </c>
      <c r="D54" s="58">
        <f>IF(Checklist48[[#This Row],[SGUID]]="",IF(Checklist48[[#This Row],[SSGUID]]="",0,1),1)</f>
        <v>1</v>
      </c>
      <c r="E54" s="46"/>
      <c r="F54" s="55" t="str">
        <f>_xlfn.IFNA(Checklist48[[#This Row],[RelatedPQ]],"NA")</f>
        <v/>
      </c>
      <c r="G54" s="55" t="str">
        <f>IF(Checklist48[[#This Row],[PIGUID]]="","",INDEX(S2PQ_relational[],MATCH(Checklist48[[#This Row],[PIGUID&amp;NO]],S2PQ_relational[PIGUID &amp; "NO"],0),2))</f>
        <v/>
      </c>
      <c r="H54" s="55" t="str">
        <f>Checklist48[[#This Row],[PIGUID]]&amp;"NO"</f>
        <v>NO</v>
      </c>
      <c r="I54" s="55" t="str">
        <f>IF(Checklist48[[#This Row],[PIGUID]]="","",INDEX(PIs[NA Exempt],MATCH(Checklist48[[#This Row],[PIGUID]],PIs[GUID],0),1))</f>
        <v/>
      </c>
      <c r="J54" s="57" t="str">
        <f>IF(Checklist48[[#This Row],[SGUID]]="",IF(Checklist48[[#This Row],[SSGUID]]="",IF(Checklist48[[#This Row],[PIGUID]]="","",INDEX(PIs[[Column1]:[SS]],MATCH(Checklist48[[#This Row],[PIGUID]],PIs[GUID],0),2)),INDEX(PIs[[Column1]:[SS]],MATCH(Checklist48[[#This Row],[SSGUID]],PIs[SSGUID],0),18)),INDEX(PIs[[Column1]:[SS]],MATCH(Checklist48[[#This Row],[SGUID]],PIs[SGUID],0),14))</f>
        <v>AQ 04.05 Bienestar de los trabajadores</v>
      </c>
      <c r="K54" s="57" t="str">
        <f>IF(Checklist48[[#This Row],[SGUID]]="",IF(Checklist48[[#This Row],[SSGUID]]="",IF(Checklist48[[#This Row],[PIGUID]]="","",INDEX(PIs[[Column1]:[SS]],MATCH(Checklist48[[#This Row],[PIGUID]],PIs[GUID],0),4)),INDEX(PIs[[Column1]:[Ssbody]],MATCH(Checklist48[[#This Row],[SSGUID]],PIs[SSGUID],0),19)),INDEX(PIs[[Column1]:[SS]],MATCH(Checklist48[[#This Row],[SGUID]],PIs[SGUID],0),15))</f>
        <v>-</v>
      </c>
      <c r="L54" s="57" t="str">
        <f>IF(Checklist48[[#This Row],[SGUID]]="",IF(Checklist48[[#This Row],[SSGUID]]="",INDEX(PIs[[Column1]:[SS]],MATCH(Checklist48[[#This Row],[PIGUID]],PIs[GUID],0),6),""),"")</f>
        <v/>
      </c>
      <c r="M54" s="57" t="str">
        <f>IF(Checklist48[[#This Row],[SSGUID]]="",IF(Checklist48[[#This Row],[PIGUID]]="","",INDEX(PIs[[Column1]:[SS]],MATCH(Checklist48[[#This Row],[PIGUID]],PIs[GUID],0),8)),"")</f>
        <v/>
      </c>
      <c r="N54" s="84"/>
      <c r="O54" s="84"/>
      <c r="P54" s="57" t="str">
        <f>IF(Checklist48[[#This Row],[ifna]]="NA","",IF(Checklist48[[#This Row],[RelatedPQ]]=0,"",IF(Checklist48[[#This Row],[RelatedPQ]]="","",IF((INDEX(S2PQ_relational[],MATCH(Checklist48[[#This Row],[PIGUID&amp;NO]],S2PQ_relational[PIGUID &amp; "NO"],0),1))=Checklist48[[#This Row],[PIGUID]],"no aplicable",""))))</f>
        <v/>
      </c>
      <c r="Q54" s="57" t="str">
        <f>IF(Checklist48[[#This Row],[N/A]]="no aplicable",INDEX(S2PQ[[Preguntas del paso 2]:[Justification]],MATCH(Checklist48[[#This Row],[RelatedPQ]],S2PQ[S2PQGUID],0),3),"")</f>
        <v/>
      </c>
      <c r="R54" s="84"/>
    </row>
    <row r="55" spans="2:18" ht="67.5" x14ac:dyDescent="0.25">
      <c r="B55" s="51"/>
      <c r="C55" s="46"/>
      <c r="D55" s="58">
        <f>IF(Checklist48[[#This Row],[SGUID]]="",IF(Checklist48[[#This Row],[SSGUID]]="",0,1),1)</f>
        <v>0</v>
      </c>
      <c r="E55" s="46" t="s">
        <v>1347</v>
      </c>
      <c r="F55" s="55" t="str">
        <f>_xlfn.IFNA(Checklist48[[#This Row],[RelatedPQ]],"NA")</f>
        <v>NA</v>
      </c>
      <c r="G55" s="55" t="e">
        <f>IF(Checklist48[[#This Row],[PIGUID]]="","",INDEX(S2PQ_relational[],MATCH(Checklist48[[#This Row],[PIGUID&amp;NO]],S2PQ_relational[PIGUID &amp; "NO"],0),2))</f>
        <v>#N/A</v>
      </c>
      <c r="H55" s="55" t="str">
        <f>Checklist48[[#This Row],[PIGUID]]&amp;"NO"</f>
        <v>4xxlklsPK3lSJhItjAs2uFNO</v>
      </c>
      <c r="I55" s="55" t="b">
        <f>IF(Checklist48[[#This Row],[PIGUID]]="","",INDEX(PIs[NA Exempt],MATCH(Checklist48[[#This Row],[PIGUID]],PIs[GUID],0),1))</f>
        <v>0</v>
      </c>
      <c r="J55" s="57" t="str">
        <f>IF(Checklist48[[#This Row],[SGUID]]="",IF(Checklist48[[#This Row],[SSGUID]]="",IF(Checklist48[[#This Row],[PIGUID]]="","",INDEX(PIs[[Column1]:[SS]],MATCH(Checklist48[[#This Row],[PIGUID]],PIs[GUID],0),2)),INDEX(PIs[[Column1]:[SS]],MATCH(Checklist48[[#This Row],[SSGUID]],PIs[SSGUID],0),18)),INDEX(PIs[[Column1]:[SS]],MATCH(Checklist48[[#This Row],[SGUID]],PIs[SGUID],0),14))</f>
        <v>AQ-GFS 04.05.01</v>
      </c>
      <c r="K55" s="57" t="str">
        <f>IF(Checklist48[[#This Row],[SGUID]]="",IF(Checklist48[[#This Row],[SSGUID]]="",IF(Checklist48[[#This Row],[PIGUID]]="","",INDEX(PIs[[Column1]:[SS]],MATCH(Checklist48[[#This Row],[PIGUID]],PIs[GUID],0),4)),INDEX(PIs[[Column1]:[Ssbody]],MATCH(Checklist48[[#This Row],[SSGUID]],PIs[SSGUID],0),19)),INDEX(PIs[[Column1]:[SS]],MATCH(Checklist48[[#This Row],[SGUID]],PIs[SGUID],0),15))</f>
        <v>Se puede identificar claramente a un miembro de la dirección como el responsable de la salud, seguridad y bienestar de los trabajadores.</v>
      </c>
      <c r="L55" s="57" t="str">
        <f>IF(Checklist48[[#This Row],[SGUID]]="",IF(Checklist48[[#This Row],[SSGUID]]="",INDEX(PIs[[Column1]:[SS]],MATCH(Checklist48[[#This Row],[PIGUID]],PIs[GUID],0),6),""),"")</f>
        <v>Debe haber disponible documentación que identifica y nombra claramente a un miembro de la dirección como el responsable de garantizar el cumplimiento y la implementación de toda la legislación vigente y relevante, nacional y local, en materia de salud, seguridad y bienestar de los trabajadores.</v>
      </c>
      <c r="M55" s="57" t="str">
        <f>IF(Checklist48[[#This Row],[SSGUID]]="",IF(Checklist48[[#This Row],[PIGUID]]="","",INDEX(PIs[[Column1]:[SS]],MATCH(Checklist48[[#This Row],[PIGUID]],PIs[GUID],0),8)),"")</f>
        <v>Obligación Mayor</v>
      </c>
      <c r="N55" s="84"/>
      <c r="O55" s="84"/>
      <c r="P55" s="57" t="str">
        <f>IF(Checklist48[[#This Row],[ifna]]="NA","",IF(Checklist48[[#This Row],[RelatedPQ]]=0,"",IF(Checklist48[[#This Row],[RelatedPQ]]="","",IF((INDEX(S2PQ_relational[],MATCH(Checklist48[[#This Row],[PIGUID&amp;NO]],S2PQ_relational[PIGUID &amp; "NO"],0),1))=Checklist48[[#This Row],[PIGUID]],"no aplicable",""))))</f>
        <v/>
      </c>
      <c r="Q55" s="57" t="str">
        <f>IF(Checklist48[[#This Row],[N/A]]="no aplicable",INDEX(S2PQ[[Preguntas del paso 2]:[Justification]],MATCH(Checklist48[[#This Row],[RelatedPQ]],S2PQ[S2PQGUID],0),3),"")</f>
        <v/>
      </c>
      <c r="R55" s="84"/>
    </row>
    <row r="56" spans="2:18" ht="382.5" x14ac:dyDescent="0.25">
      <c r="B56" s="51"/>
      <c r="C56" s="46"/>
      <c r="D56" s="58">
        <f>IF(Checklist48[[#This Row],[SGUID]]="",IF(Checklist48[[#This Row],[SSGUID]]="",0,1),1)</f>
        <v>0</v>
      </c>
      <c r="E56" s="46" t="s">
        <v>1353</v>
      </c>
      <c r="F56" s="55" t="str">
        <f>_xlfn.IFNA(Checklist48[[#This Row],[RelatedPQ]],"NA")</f>
        <v>NA</v>
      </c>
      <c r="G56" s="55" t="e">
        <f>IF(Checklist48[[#This Row],[PIGUID]]="","",INDEX(S2PQ_relational[],MATCH(Checklist48[[#This Row],[PIGUID&amp;NO]],S2PQ_relational[PIGUID &amp; "NO"],0),2))</f>
        <v>#N/A</v>
      </c>
      <c r="H56" s="55" t="str">
        <f>Checklist48[[#This Row],[PIGUID]]&amp;"NO"</f>
        <v>6J6ogjbXuGgsSeauiig39bNO</v>
      </c>
      <c r="I56" s="55" t="b">
        <f>IF(Checklist48[[#This Row],[PIGUID]]="","",INDEX(PIs[NA Exempt],MATCH(Checklist48[[#This Row],[PIGUID]],PIs[GUID],0),1))</f>
        <v>0</v>
      </c>
      <c r="J56" s="57" t="str">
        <f>IF(Checklist48[[#This Row],[SGUID]]="",IF(Checklist48[[#This Row],[SSGUID]]="",IF(Checklist48[[#This Row],[PIGUID]]="","",INDEX(PIs[[Column1]:[SS]],MATCH(Checklist48[[#This Row],[PIGUID]],PIs[GUID],0),2)),INDEX(PIs[[Column1]:[SS]],MATCH(Checklist48[[#This Row],[SSGUID]],PIs[SSGUID],0),18)),INDEX(PIs[[Column1]:[SS]],MATCH(Checklist48[[#This Row],[SGUID]],PIs[SGUID],0),14))</f>
        <v xml:space="preserve">AQ-GFS 04.05.02 </v>
      </c>
      <c r="K56" s="57" t="str">
        <f>IF(Checklist48[[#This Row],[SGUID]]="",IF(Checklist48[[#This Row],[SSGUID]]="",IF(Checklist48[[#This Row],[PIGUID]]="","",INDEX(PIs[[Column1]:[SS]],MATCH(Checklist48[[#This Row],[PIGUID]],PIs[GUID],0),4)),INDEX(PIs[[Column1]:[Ssbody]],MATCH(Checklist48[[#This Row],[SSGUID]],PIs[SSGUID],0),19)),INDEX(PIs[[Column1]:[SS]],MATCH(Checklist48[[#This Row],[SGUID]],PIs[SGUID],0),15))</f>
        <v>Hay comunicación entre la dirección y los trabajadores sobre cuestiones relacionadas con la salud, la seguridad y el bienestar de estos.</v>
      </c>
      <c r="L56" s="57" t="str">
        <f>IF(Checklist48[[#This Row],[SGUID]]="",IF(Checklist48[[#This Row],[SSGUID]]="",INDEX(PIs[[Column1]:[SS]],MATCH(Checklist48[[#This Row],[PIGUID]],PIs[GUID],0),6),""),"")</f>
        <v>Los registros deben demostrar que los miembros de la dirección y los trabajadores pueden comunicarse abiertamente sobre las quejas relacionadas con la salud, la seguridad y el bienestar (es decir, sin temor a intimidación o represalias) y al menos una vez al año.
\- Se debe hacer hincapié a los trabajadores en que, cuando haya una justificación razonable, deben retirarse del trabajo no seguro sin temor a represalias. Cuando este derecho se ejerza de buena fe debe estar exento de represalias u otro tipo de consecuencias para los trabajadores.
\- Si ocurren accidentes, situaciones que casi derivan en accidentes u otros incidentes peligrosos, estos se deben comunicar a los trabajadores, y se debe determinar la causa y hablar sobre el asunto con ellos.
\- La dirección debe definir acciones correctivas para prevenir que vuelvan a producirse incidentes similares y explicar claramente las acciones correctivas a los trabajadores.
\- Los trabajadores deben comunicar a la dirección las situaciones en las que se sienten expuestos a un riesgo.
\- La dirección debe explicar los procedimientos a seguir para eliminar o reducir el riesgo detectado por los trabajadores.
El auditor del organismo de certificación (OC) no está obligado a juzgar el contenido, la exactitud o los resultados de dichas comunicaciones. Se debe disponer de evidencia de que se abordan las quejas de los trabajadores relacionadas con la salud, la seguridad y el bienestar.</v>
      </c>
      <c r="M56" s="57" t="str">
        <f>IF(Checklist48[[#This Row],[SSGUID]]="",IF(Checklist48[[#This Row],[PIGUID]]="","",INDEX(PIs[[Column1]:[SS]],MATCH(Checklist48[[#This Row],[PIGUID]],PIs[GUID],0),8)),"")</f>
        <v>Obligación Mayor</v>
      </c>
      <c r="N56" s="84"/>
      <c r="O56" s="84"/>
      <c r="P56" s="57" t="str">
        <f>IF(Checklist48[[#This Row],[ifna]]="NA","",IF(Checklist48[[#This Row],[RelatedPQ]]=0,"",IF(Checklist48[[#This Row],[RelatedPQ]]="","",IF((INDEX(S2PQ_relational[],MATCH(Checklist48[[#This Row],[PIGUID&amp;NO]],S2PQ_relational[PIGUID &amp; "NO"],0),1))=Checklist48[[#This Row],[PIGUID]],"no aplicable",""))))</f>
        <v/>
      </c>
      <c r="Q56" s="57" t="str">
        <f>IF(Checklist48[[#This Row],[N/A]]="no aplicable",INDEX(S2PQ[[Preguntas del paso 2]:[Justification]],MATCH(Checklist48[[#This Row],[RelatedPQ]],S2PQ[S2PQGUID],0),3),"")</f>
        <v/>
      </c>
      <c r="R56" s="84"/>
    </row>
    <row r="57" spans="2:18" ht="213.75" x14ac:dyDescent="0.25">
      <c r="B57" s="51"/>
      <c r="C57" s="46"/>
      <c r="D57" s="58">
        <f>IF(Checklist48[[#This Row],[SGUID]]="",IF(Checklist48[[#This Row],[SSGUID]]="",0,1),1)</f>
        <v>0</v>
      </c>
      <c r="E57" s="46" t="s">
        <v>1466</v>
      </c>
      <c r="F57" s="55" t="str">
        <f>_xlfn.IFNA(Checklist48[[#This Row],[RelatedPQ]],"NA")</f>
        <v>NA</v>
      </c>
      <c r="G57" s="55" t="e">
        <f>IF(Checklist48[[#This Row],[PIGUID]]="","",INDEX(S2PQ_relational[],MATCH(Checklist48[[#This Row],[PIGUID&amp;NO]],S2PQ_relational[PIGUID &amp; "NO"],0),2))</f>
        <v>#N/A</v>
      </c>
      <c r="H57" s="55" t="str">
        <f>Checklist48[[#This Row],[PIGUID]]&amp;"NO"</f>
        <v>3j684vmsucWpHPri2hjBkfNO</v>
      </c>
      <c r="I57" s="55" t="b">
        <f>IF(Checklist48[[#This Row],[PIGUID]]="","",INDEX(PIs[NA Exempt],MATCH(Checklist48[[#This Row],[PIGUID]],PIs[GUID],0),1))</f>
        <v>0</v>
      </c>
      <c r="J57" s="57" t="str">
        <f>IF(Checklist48[[#This Row],[SGUID]]="",IF(Checklist48[[#This Row],[SSGUID]]="",IF(Checklist48[[#This Row],[PIGUID]]="","",INDEX(PIs[[Column1]:[SS]],MATCH(Checklist48[[#This Row],[PIGUID]],PIs[GUID],0),2)),INDEX(PIs[[Column1]:[SS]],MATCH(Checklist48[[#This Row],[SSGUID]],PIs[SSGUID],0),18)),INDEX(PIs[[Column1]:[SS]],MATCH(Checklist48[[#This Row],[SGUID]],PIs[SGUID],0),14))</f>
        <v xml:space="preserve">AQ-GFS 04.05.03 </v>
      </c>
      <c r="K57" s="57" t="str">
        <f>IF(Checklist48[[#This Row],[SGUID]]="",IF(Checklist48[[#This Row],[SSGUID]]="",IF(Checklist48[[#This Row],[PIGUID]]="","",INDEX(PIs[[Column1]:[SS]],MATCH(Checklist48[[#This Row],[PIGUID]],PIs[GUID],0),4)),INDEX(PIs[[Column1]:[Ssbody]],MATCH(Checklist48[[#This Row],[SSGUID]],PIs[SSGUID],0),19)),INDEX(PIs[[Column1]:[SS]],MATCH(Checklist48[[#This Row],[SGUID]],PIs[SGUID],0),15))</f>
        <v>Las viviendas en el sitio cumplen la normativa local aplicable, son habitables y están equipadas con los servicios e instalaciones básicos.</v>
      </c>
      <c r="L57" s="57" t="str">
        <f>IF(Checklist48[[#This Row],[SGUID]]="",IF(Checklist48[[#This Row],[SSGUID]]="",INDEX(PIs[[Column1]:[SS]],MATCH(Checklist48[[#This Row],[PIGUID]],PIs[GUID],0),6),""),"")</f>
        <v>Las viviendas en el sitio para los trabajadores deben ser habitables y tener un techo firme, ventanas y puertas sólidas, así como los servicios básicos de agua potable, sanitarios higiénicos, instalaciones para cocinar y sistema de saneamiento. Como mínimo, las viviendas deben cumplir la normativa local de salud y seguridad.
Las viviendas habitables deben estar alejadas de cualquier peligro químico (incluidos los peligros de incendios, es decir, por sustancias inflamables u otros peligros), peligro biológico (p. ej., hongos, aguas residuales) y peligro físico (p. ej., ruido, radiación, mala ventilación, temperaturas extremas) identificados en la evaluación de riesgos.
En caso de no haber sistema de saneamiento, puede aceptarse el pozo séptico, siempre que cumpla la normativa local.</v>
      </c>
      <c r="M57" s="57" t="str">
        <f>IF(Checklist48[[#This Row],[SSGUID]]="",IF(Checklist48[[#This Row],[PIGUID]]="","",INDEX(PIs[[Column1]:[SS]],MATCH(Checklist48[[#This Row],[PIGUID]],PIs[GUID],0),8)),"")</f>
        <v>Obligación Mayor</v>
      </c>
      <c r="N57" s="84"/>
      <c r="O57" s="84"/>
      <c r="P57" s="57" t="str">
        <f>IF(Checklist48[[#This Row],[ifna]]="NA","",IF(Checklist48[[#This Row],[RelatedPQ]]=0,"",IF(Checklist48[[#This Row],[RelatedPQ]]="","",IF((INDEX(S2PQ_relational[],MATCH(Checklist48[[#This Row],[PIGUID&amp;NO]],S2PQ_relational[PIGUID &amp; "NO"],0),1))=Checklist48[[#This Row],[PIGUID]],"no aplicable",""))))</f>
        <v/>
      </c>
      <c r="Q57" s="57" t="str">
        <f>IF(Checklist48[[#This Row],[N/A]]="no aplicable",INDEX(S2PQ[[Preguntas del paso 2]:[Justification]],MATCH(Checklist48[[#This Row],[RelatedPQ]],S2PQ[S2PQGUID],0),3),"")</f>
        <v/>
      </c>
      <c r="R57" s="84"/>
    </row>
    <row r="58" spans="2:18" ht="45" x14ac:dyDescent="0.25">
      <c r="B58" s="51"/>
      <c r="C58" s="46"/>
      <c r="D58" s="58">
        <f>IF(Checklist48[[#This Row],[SGUID]]="",IF(Checklist48[[#This Row],[SSGUID]]="",0,1),1)</f>
        <v>0</v>
      </c>
      <c r="E58" s="46" t="s">
        <v>1472</v>
      </c>
      <c r="F58" s="55" t="str">
        <f>_xlfn.IFNA(Checklist48[[#This Row],[RelatedPQ]],"NA")</f>
        <v>NA</v>
      </c>
      <c r="G58" s="55" t="e">
        <f>IF(Checklist48[[#This Row],[PIGUID]]="","",INDEX(S2PQ_relational[],MATCH(Checklist48[[#This Row],[PIGUID&amp;NO]],S2PQ_relational[PIGUID &amp; "NO"],0),2))</f>
        <v>#N/A</v>
      </c>
      <c r="H58" s="55" t="str">
        <f>Checklist48[[#This Row],[PIGUID]]&amp;"NO"</f>
        <v>1xuWWGUVgz6B0wnaCRd3ubNO</v>
      </c>
      <c r="I58" s="55" t="b">
        <f>IF(Checklist48[[#This Row],[PIGUID]]="","",INDEX(PIs[NA Exempt],MATCH(Checklist48[[#This Row],[PIGUID]],PIs[GUID],0),1))</f>
        <v>0</v>
      </c>
      <c r="J58" s="57" t="str">
        <f>IF(Checklist48[[#This Row],[SGUID]]="",IF(Checklist48[[#This Row],[SSGUID]]="",IF(Checklist48[[#This Row],[PIGUID]]="","",INDEX(PIs[[Column1]:[SS]],MATCH(Checklist48[[#This Row],[PIGUID]],PIs[GUID],0),2)),INDEX(PIs[[Column1]:[SS]],MATCH(Checklist48[[#This Row],[SSGUID]],PIs[SSGUID],0),18)),INDEX(PIs[[Column1]:[SS]],MATCH(Checklist48[[#This Row],[SGUID]],PIs[SGUID],0),14))</f>
        <v>AQ-GFS 04.05.04</v>
      </c>
      <c r="K58" s="57" t="str">
        <f>IF(Checklist48[[#This Row],[SGUID]]="",IF(Checklist48[[#This Row],[SSGUID]]="",IF(Checklist48[[#This Row],[PIGUID]]="","",INDEX(PIs[[Column1]:[SS]],MATCH(Checklist48[[#This Row],[PIGUID]],PIs[GUID],0),4)),INDEX(PIs[[Column1]:[Ssbody]],MATCH(Checklist48[[#This Row],[SSGUID]],PIs[SSGUID],0),19)),INDEX(PIs[[Column1]:[SS]],MATCH(Checklist48[[#This Row],[SGUID]],PIs[SGUID],0),15))</f>
        <v xml:space="preserve">El transporte facilitado a los trabajadores es seguro. </v>
      </c>
      <c r="L58" s="57" t="str">
        <f>IF(Checklist48[[#This Row],[SGUID]]="",IF(Checklist48[[#This Row],[SSGUID]]="",INDEX(PIs[[Column1]:[SS]],MATCH(Checklist48[[#This Row],[PIGUID]],PIs[GUID],0),6),""),"")</f>
        <v>El transporte para los trabajadores debe ser seguro y tener en cuenta los requisitos y la normativa de seguridad aplicables.</v>
      </c>
      <c r="M58" s="57" t="str">
        <f>IF(Checklist48[[#This Row],[SSGUID]]="",IF(Checklist48[[#This Row],[PIGUID]]="","",INDEX(PIs[[Column1]:[SS]],MATCH(Checklist48[[#This Row],[PIGUID]],PIs[GUID],0),8)),"")</f>
        <v>Obligación Menor</v>
      </c>
      <c r="N58" s="84"/>
      <c r="O58" s="84"/>
      <c r="P58" s="57" t="str">
        <f>IF(Checklist48[[#This Row],[ifna]]="NA","",IF(Checklist48[[#This Row],[RelatedPQ]]=0,"",IF(Checklist48[[#This Row],[RelatedPQ]]="","",IF((INDEX(S2PQ_relational[],MATCH(Checklist48[[#This Row],[PIGUID&amp;NO]],S2PQ_relational[PIGUID &amp; "NO"],0),1))=Checklist48[[#This Row],[PIGUID]],"no aplicable",""))))</f>
        <v/>
      </c>
      <c r="Q58" s="57" t="str">
        <f>IF(Checklist48[[#This Row],[N/A]]="no aplicable",INDEX(S2PQ[[Preguntas del paso 2]:[Justification]],MATCH(Checklist48[[#This Row],[RelatedPQ]],S2PQ[S2PQGUID],0),3),"")</f>
        <v/>
      </c>
      <c r="R58" s="84"/>
    </row>
    <row r="59" spans="2:18" ht="191.25" x14ac:dyDescent="0.25">
      <c r="B59" s="51"/>
      <c r="C59" s="46"/>
      <c r="D59" s="58">
        <f>IF(Checklist48[[#This Row],[SGUID]]="",IF(Checklist48[[#This Row],[SSGUID]]="",0,1),1)</f>
        <v>0</v>
      </c>
      <c r="E59" s="46" t="s">
        <v>1313</v>
      </c>
      <c r="F59" s="55" t="str">
        <f>_xlfn.IFNA(Checklist48[[#This Row],[RelatedPQ]],"NA")</f>
        <v>NA</v>
      </c>
      <c r="G59" s="55" t="e">
        <f>IF(Checklist48[[#This Row],[PIGUID]]="","",INDEX(S2PQ_relational[],MATCH(Checklist48[[#This Row],[PIGUID&amp;NO]],S2PQ_relational[PIGUID &amp; "NO"],0),2))</f>
        <v>#N/A</v>
      </c>
      <c r="H59" s="55" t="str">
        <f>Checklist48[[#This Row],[PIGUID]]&amp;"NO"</f>
        <v>1Si23cKYl0A0jzZNWGphqONO</v>
      </c>
      <c r="I59" s="55" t="b">
        <f>IF(Checklist48[[#This Row],[PIGUID]]="","",INDEX(PIs[NA Exempt],MATCH(Checklist48[[#This Row],[PIGUID]],PIs[GUID],0),1))</f>
        <v>1</v>
      </c>
      <c r="J59" s="57" t="str">
        <f>IF(Checklist48[[#This Row],[SGUID]]="",IF(Checklist48[[#This Row],[SSGUID]]="",IF(Checklist48[[#This Row],[PIGUID]]="","",INDEX(PIs[[Column1]:[SS]],MATCH(Checklist48[[#This Row],[PIGUID]],PIs[GUID],0),2)),INDEX(PIs[[Column1]:[SS]],MATCH(Checklist48[[#This Row],[SSGUID]],PIs[SSGUID],0),18)),INDEX(PIs[[Column1]:[SS]],MATCH(Checklist48[[#This Row],[SGUID]],PIs[SGUID],0),14))</f>
        <v>AQ-GFS 04.05.05</v>
      </c>
      <c r="K59" s="57" t="str">
        <f>IF(Checklist48[[#This Row],[SGUID]]="",IF(Checklist48[[#This Row],[SSGUID]]="",IF(Checklist48[[#This Row],[PIGUID]]="","",INDEX(PIs[[Column1]:[SS]],MATCH(Checklist48[[#This Row],[PIGUID]],PIs[GUID],0),4)),INDEX(PIs[[Column1]:[Ssbody]],MATCH(Checklist48[[#This Row],[SSGUID]],PIs[SSGUID],0),19)),INDEX(PIs[[Column1]:[SS]],MATCH(Checklist48[[#This Row],[SGUID]],PIs[SGUID],0),15))</f>
        <v>El productor cumple el add-on GRASP v2 (evaluado por el mismo organismo de certificación \[OC] que realiza la auditoría para la norma de Aseguramiento Integrado de Fincas \[IFA] para acuicultura).</v>
      </c>
      <c r="L59" s="57" t="str">
        <f>IF(Checklist48[[#This Row],[SGUID]]="",IF(Checklist48[[#This Row],[SSGUID]]="",INDEX(PIs[[Column1]:[SS]],MATCH(Checklist48[[#This Row],[PIGUID]],PIs[GUID],0),6),""),"")</f>
        <v>El productor debe cumplir el add-on GRASP v2, cubriendo todas las fases de producción incluidas en la certificación: estación de reproducción y crianza, engorde y manipulación postcosecha realizados por la misma entidad legal que la finca.
Para los subcontratistas, consulte las reglas generales GRASP v2.
Se requiere un resultado de cumplimiento del add-on GRASP v2 para cumplir con AQ 04.05.05 y para recibir la certificación GLOBALG.A.P. para la norma IFA para acuicultura. Esto se aplica a todas las especies acuáticas de cultivo, sin importar si están destinadas a etiquetarse o solo tienen una certificación GLOBALG.A.P. válida.
Sin opción de “N/A”.</v>
      </c>
      <c r="M59" s="57" t="str">
        <f>IF(Checklist48[[#This Row],[SSGUID]]="",IF(Checklist48[[#This Row],[PIGUID]]="","",INDEX(PIs[[Column1]:[SS]],MATCH(Checklist48[[#This Row],[PIGUID]],PIs[GUID],0),8)),"")</f>
        <v>Obligación Mayor</v>
      </c>
      <c r="N59" s="84"/>
      <c r="O59" s="84"/>
      <c r="P59" s="57" t="str">
        <f>IF(Checklist48[[#This Row],[ifna]]="NA","",IF(Checklist48[[#This Row],[RelatedPQ]]=0,"",IF(Checklist48[[#This Row],[RelatedPQ]]="","",IF((INDEX(S2PQ_relational[],MATCH(Checklist48[[#This Row],[PIGUID&amp;NO]],S2PQ_relational[PIGUID &amp; "NO"],0),1))=Checklist48[[#This Row],[PIGUID]],"no aplicable",""))))</f>
        <v/>
      </c>
      <c r="Q59" s="57" t="str">
        <f>IF(Checklist48[[#This Row],[N/A]]="no aplicable",INDEX(S2PQ[[Preguntas del paso 2]:[Justification]],MATCH(Checklist48[[#This Row],[RelatedPQ]],S2PQ[S2PQGUID],0),3),"")</f>
        <v/>
      </c>
      <c r="R59" s="84"/>
    </row>
    <row r="60" spans="2:18" ht="67.5" x14ac:dyDescent="0.25">
      <c r="B60" s="51" t="s">
        <v>1340</v>
      </c>
      <c r="C60" s="46"/>
      <c r="D60" s="58">
        <f>IF(Checklist48[[#This Row],[SGUID]]="",IF(Checklist48[[#This Row],[SSGUID]]="",0,1),1)</f>
        <v>1</v>
      </c>
      <c r="E60" s="46"/>
      <c r="F60" s="55" t="str">
        <f>_xlfn.IFNA(Checklist48[[#This Row],[RelatedPQ]],"NA")</f>
        <v/>
      </c>
      <c r="G60" s="55" t="str">
        <f>IF(Checklist48[[#This Row],[PIGUID]]="","",INDEX(S2PQ_relational[],MATCH(Checklist48[[#This Row],[PIGUID&amp;NO]],S2PQ_relational[PIGUID &amp; "NO"],0),2))</f>
        <v/>
      </c>
      <c r="H60" s="55" t="str">
        <f>Checklist48[[#This Row],[PIGUID]]&amp;"NO"</f>
        <v>NO</v>
      </c>
      <c r="I60" s="55" t="str">
        <f>IF(Checklist48[[#This Row],[PIGUID]]="","",INDEX(PIs[NA Exempt],MATCH(Checklist48[[#This Row],[PIGUID]],PIs[GUID],0),1))</f>
        <v/>
      </c>
      <c r="J60" s="57" t="str">
        <f>IF(Checklist48[[#This Row],[SGUID]]="",IF(Checklist48[[#This Row],[SSGUID]]="",IF(Checklist48[[#This Row],[PIGUID]]="","",INDEX(PIs[[Column1]:[SS]],MATCH(Checklist48[[#This Row],[PIGUID]],PIs[GUID],0),2)),INDEX(PIs[[Column1]:[SS]],MATCH(Checklist48[[#This Row],[SSGUID]],PIs[SSGUID],0),18)),INDEX(PIs[[Column1]:[SS]],MATCH(Checklist48[[#This Row],[SGUID]],PIs[SGUID],0),14))</f>
        <v>AQ 05 ACTIVIDADES SUBCONTRATADAS (SUBCONTRATISTAS)</v>
      </c>
      <c r="K60" s="57" t="str">
        <f>IF(Checklist48[[#This Row],[SGUID]]="",IF(Checklist48[[#This Row],[SSGUID]]="",IF(Checklist48[[#This Row],[PIGUID]]="","",INDEX(PIs[[Column1]:[SS]],MATCH(Checklist48[[#This Row],[PIGUID]],PIs[GUID],0),4)),INDEX(PIs[[Column1]:[Ssbody]],MATCH(Checklist48[[#This Row],[SSGUID]],PIs[SSGUID],0),19)),INDEX(PIs[[Column1]:[SS]],MATCH(Checklist48[[#This Row],[SGUID]],PIs[SGUID],0),15))</f>
        <v>La subcontratación es la práctica de asignar o externalizar parte de las obligaciones y tareas bajo un contrato a otra parte, que recibe el nombre de subcontratista.</v>
      </c>
      <c r="L60" s="57" t="str">
        <f>IF(Checklist48[[#This Row],[SGUID]]="",IF(Checklist48[[#This Row],[SSGUID]]="",INDEX(PIs[[Column1]:[SS]],MATCH(Checklist48[[#This Row],[PIGUID]],PIs[GUID],0),6),""),"")</f>
        <v/>
      </c>
      <c r="M60" s="57" t="str">
        <f>IF(Checklist48[[#This Row],[SSGUID]]="",IF(Checklist48[[#This Row],[PIGUID]]="","",INDEX(PIs[[Column1]:[SS]],MATCH(Checklist48[[#This Row],[PIGUID]],PIs[GUID],0),8)),"")</f>
        <v/>
      </c>
      <c r="N60" s="84"/>
      <c r="O60" s="84"/>
      <c r="P60" s="57" t="str">
        <f>IF(Checklist48[[#This Row],[ifna]]="NA","",IF(Checklist48[[#This Row],[RelatedPQ]]=0,"",IF(Checklist48[[#This Row],[RelatedPQ]]="","",IF((INDEX(S2PQ_relational[],MATCH(Checklist48[[#This Row],[PIGUID&amp;NO]],S2PQ_relational[PIGUID &amp; "NO"],0),1))=Checklist48[[#This Row],[PIGUID]],"no aplicable",""))))</f>
        <v/>
      </c>
      <c r="Q60" s="57" t="str">
        <f>IF(Checklist48[[#This Row],[N/A]]="no aplicable",INDEX(S2PQ[[Preguntas del paso 2]:[Justification]],MATCH(Checklist48[[#This Row],[RelatedPQ]],S2PQ[S2PQGUID],0),3),"")</f>
        <v/>
      </c>
      <c r="R60" s="84"/>
    </row>
    <row r="61" spans="2:18" ht="33.75" hidden="1" x14ac:dyDescent="0.25">
      <c r="B61" s="51"/>
      <c r="C61" s="46" t="s">
        <v>50</v>
      </c>
      <c r="D61" s="58">
        <f>IF(Checklist48[[#This Row],[SGUID]]="",IF(Checklist48[[#This Row],[SSGUID]]="",0,1),1)</f>
        <v>1</v>
      </c>
      <c r="E61" s="46"/>
      <c r="F61" s="55" t="str">
        <f>_xlfn.IFNA(Checklist48[[#This Row],[RelatedPQ]],"NA")</f>
        <v/>
      </c>
      <c r="G61" s="55" t="str">
        <f>IF(Checklist48[[#This Row],[PIGUID]]="","",INDEX(S2PQ_relational[],MATCH(Checklist48[[#This Row],[PIGUID&amp;NO]],S2PQ_relational[PIGUID &amp; "NO"],0),2))</f>
        <v/>
      </c>
      <c r="H61" s="55" t="str">
        <f>Checklist48[[#This Row],[PIGUID]]&amp;"NO"</f>
        <v>NO</v>
      </c>
      <c r="I61" s="55" t="str">
        <f>IF(Checklist48[[#This Row],[PIGUID]]="","",INDEX(PIs[NA Exempt],MATCH(Checklist48[[#This Row],[PIGUID]],PIs[GUID],0),1))</f>
        <v/>
      </c>
      <c r="J61" s="57" t="str">
        <f>IF(Checklist48[[#This Row],[SGUID]]="",IF(Checklist48[[#This Row],[SSGUID]]="",IF(Checklist48[[#This Row],[PIGUID]]="","",INDEX(PIs[[Column1]:[SS]],MATCH(Checklist48[[#This Row],[PIGUID]],PIs[GUID],0),2)),INDEX(PIs[[Column1]:[SS]],MATCH(Checklist48[[#This Row],[SSGUID]],PIs[SSGUID],0),18)),INDEX(PIs[[Column1]:[SS]],MATCH(Checklist48[[#This Row],[SGUID]],PIs[SGUID],0),14))</f>
        <v>-</v>
      </c>
      <c r="K61" s="57" t="str">
        <f>IF(Checklist48[[#This Row],[SGUID]]="",IF(Checklist48[[#This Row],[SSGUID]]="",IF(Checklist48[[#This Row],[PIGUID]]="","",INDEX(PIs[[Column1]:[SS]],MATCH(Checklist48[[#This Row],[PIGUID]],PIs[GUID],0),4)),INDEX(PIs[[Column1]:[Ssbody]],MATCH(Checklist48[[#This Row],[SSGUID]],PIs[SSGUID],0),19)),INDEX(PIs[[Column1]:[SS]],MATCH(Checklist48[[#This Row],[SGUID]],PIs[SGUID],0),15))</f>
        <v>-</v>
      </c>
      <c r="L61" s="57" t="str">
        <f>IF(Checklist48[[#This Row],[SGUID]]="",IF(Checklist48[[#This Row],[SSGUID]]="",INDEX(PIs[[Column1]:[SS]],MATCH(Checklist48[[#This Row],[PIGUID]],PIs[GUID],0),6),""),"")</f>
        <v/>
      </c>
      <c r="M61" s="57" t="str">
        <f>IF(Checklist48[[#This Row],[SSGUID]]="",IF(Checklist48[[#This Row],[PIGUID]]="","",INDEX(PIs[[Column1]:[SS]],MATCH(Checklist48[[#This Row],[PIGUID]],PIs[GUID],0),8)),"")</f>
        <v/>
      </c>
      <c r="N61" s="84"/>
      <c r="O61" s="84"/>
      <c r="P61" s="57" t="str">
        <f>IF(Checklist48[[#This Row],[ifna]]="NA","",IF(Checklist48[[#This Row],[RelatedPQ]]=0,"",IF(Checklist48[[#This Row],[RelatedPQ]]="","",IF((INDEX(S2PQ_relational[],MATCH(Checklist48[[#This Row],[PIGUID&amp;NO]],S2PQ_relational[PIGUID &amp; "NO"],0),1))=Checklist48[[#This Row],[PIGUID]],"no aplicable",""))))</f>
        <v/>
      </c>
      <c r="Q61" s="57" t="str">
        <f>IF(Checklist48[[#This Row],[N/A]]="no aplicable",INDEX(S2PQ[[Preguntas del paso 2]:[Justification]],MATCH(Checklist48[[#This Row],[RelatedPQ]],S2PQ[S2PQGUID],0),3),"")</f>
        <v/>
      </c>
      <c r="R61" s="84"/>
    </row>
    <row r="62" spans="2:18" ht="382.5" x14ac:dyDescent="0.25">
      <c r="B62" s="51"/>
      <c r="C62" s="46"/>
      <c r="D62" s="58">
        <f>IF(Checklist48[[#This Row],[SGUID]]="",IF(Checklist48[[#This Row],[SSGUID]]="",0,1),1)</f>
        <v>0</v>
      </c>
      <c r="E62" s="46" t="s">
        <v>1334</v>
      </c>
      <c r="F62" s="55" t="str">
        <f>_xlfn.IFNA(Checklist48[[#This Row],[RelatedPQ]],"NA")</f>
        <v>NA</v>
      </c>
      <c r="G62" s="55" t="e">
        <f>IF(Checklist48[[#This Row],[PIGUID]]="","",INDEX(S2PQ_relational[],MATCH(Checklist48[[#This Row],[PIGUID&amp;NO]],S2PQ_relational[PIGUID &amp; "NO"],0),2))</f>
        <v>#N/A</v>
      </c>
      <c r="H62" s="55" t="str">
        <f>Checklist48[[#This Row],[PIGUID]]&amp;"NO"</f>
        <v>3AlSw4POUYnnA2vDk14pQ8NO</v>
      </c>
      <c r="I62" s="55" t="b">
        <f>IF(Checklist48[[#This Row],[PIGUID]]="","",INDEX(PIs[NA Exempt],MATCH(Checklist48[[#This Row],[PIGUID]],PIs[GUID],0),1))</f>
        <v>0</v>
      </c>
      <c r="J62" s="57" t="str">
        <f>IF(Checklist48[[#This Row],[SGUID]]="",IF(Checklist48[[#This Row],[SSGUID]]="",IF(Checklist48[[#This Row],[PIGUID]]="","",INDEX(PIs[[Column1]:[SS]],MATCH(Checklist48[[#This Row],[PIGUID]],PIs[GUID],0),2)),INDEX(PIs[[Column1]:[SS]],MATCH(Checklist48[[#This Row],[SSGUID]],PIs[SSGUID],0),18)),INDEX(PIs[[Column1]:[SS]],MATCH(Checklist48[[#This Row],[SGUID]],PIs[SGUID],0),14))</f>
        <v>AQ-GFS 05.01</v>
      </c>
      <c r="K62" s="57" t="str">
        <f>IF(Checklist48[[#This Row],[SGUID]]="",IF(Checklist48[[#This Row],[SSGUID]]="",IF(Checklist48[[#This Row],[PIGUID]]="","",INDEX(PIs[[Column1]:[SS]],MATCH(Checklist48[[#This Row],[PIGUID]],PIs[GUID],0),4)),INDEX(PIs[[Column1]:[Ssbody]],MATCH(Checklist48[[#This Row],[SSGUID]],PIs[SSGUID],0),19)),INDEX(PIs[[Column1]:[SS]],MATCH(Checklist48[[#This Row],[SGUID]],PIs[SGUID],0),15))</f>
        <v>El productor se asegura de que las actividades subcontratadas cumplan con los principios y criterios de esta norma que son relevantes para los servicios prestados.</v>
      </c>
      <c r="L62" s="57" t="str">
        <f>IF(Checklist48[[#This Row],[SGUID]]="",IF(Checklist48[[#This Row],[SSGUID]]="",INDEX(PIs[[Column1]:[SS]],MATCH(Checklist48[[#This Row],[PIGUID]],PIs[GUID],0),6),""),"")</f>
        <v>El productor debe verificar que las tareas realizadas por los subcontratistas cumplan con los principios y criterios relevantes de esta norma. Esta verificación debe registrarse y estar disponible durante la auditoría realizada por el organismo de certificación (OC).
Según los servicios del subcontratista:
i) Un OC aprobado por GLOBALG.A.P. tiene permitido verificar el cumplimiento por medio de una evaluación física, o bien
ii) Un OC aprobado por GLOBALG.A.P. puede evaluar al subcontratista directamente. El subcontratista debe recibir del OC una carta de conformidad con la siguiente información:
1) Fecha de la evaluación realizada por el OC
2) Nombre del OC
3) Nombre del auditor
4) Información del subcontratista
5) Lista de los principios y criterios evaluados
Otros certificados que tenga el subcontratista bajo normas no oficialmente aprobadas por GLOBALG.A.P. no se considerarán evidencia válida de cumplimiento con GLOBALG.A.P.
Todos los subcontratistas que manipulan físicamente especies acuáticas vivas de cultivo deben tener evidencia de haber recibido formación sobre bienestar animal. Cualquier actividad que realicen los subcontratistas debe cumplir la legislación, también cuando esta tenga lugar fuera de la finca (p. ej., empresas subcontratistas que eliminan residuos, lodos, equipos antiguos, etc.).</v>
      </c>
      <c r="M62" s="57" t="str">
        <f>IF(Checklist48[[#This Row],[SSGUID]]="",IF(Checklist48[[#This Row],[PIGUID]]="","",INDEX(PIs[[Column1]:[SS]],MATCH(Checklist48[[#This Row],[PIGUID]],PIs[GUID],0),8)),"")</f>
        <v>Obligación Mayor</v>
      </c>
      <c r="N62" s="84"/>
      <c r="O62" s="84"/>
      <c r="P62" s="57" t="str">
        <f>IF(Checklist48[[#This Row],[ifna]]="NA","",IF(Checklist48[[#This Row],[RelatedPQ]]=0,"",IF(Checklist48[[#This Row],[RelatedPQ]]="","",IF((INDEX(S2PQ_relational[],MATCH(Checklist48[[#This Row],[PIGUID&amp;NO]],S2PQ_relational[PIGUID &amp; "NO"],0),1))=Checklist48[[#This Row],[PIGUID]],"no aplicable",""))))</f>
        <v/>
      </c>
      <c r="Q62" s="57" t="str">
        <f>IF(Checklist48[[#This Row],[N/A]]="no aplicable",INDEX(S2PQ[[Preguntas del paso 2]:[Justification]],MATCH(Checklist48[[#This Row],[RelatedPQ]],S2PQ[S2PQGUID],0),3),"")</f>
        <v/>
      </c>
      <c r="R62" s="84"/>
    </row>
    <row r="63" spans="2:18" ht="67.5" x14ac:dyDescent="0.25">
      <c r="B63" s="51" t="s">
        <v>1249</v>
      </c>
      <c r="C63" s="46"/>
      <c r="D63" s="58">
        <f>IF(Checklist48[[#This Row],[SGUID]]="",IF(Checklist48[[#This Row],[SSGUID]]="",0,1),1)</f>
        <v>1</v>
      </c>
      <c r="E63" s="46"/>
      <c r="F63" s="55" t="str">
        <f>_xlfn.IFNA(Checklist48[[#This Row],[RelatedPQ]],"NA")</f>
        <v/>
      </c>
      <c r="G63" s="55" t="str">
        <f>IF(Checklist48[[#This Row],[PIGUID]]="","",INDEX(S2PQ_relational[],MATCH(Checklist48[[#This Row],[PIGUID&amp;NO]],S2PQ_relational[PIGUID &amp; "NO"],0),2))</f>
        <v/>
      </c>
      <c r="H63" s="55" t="str">
        <f>Checklist48[[#This Row],[PIGUID]]&amp;"NO"</f>
        <v>NO</v>
      </c>
      <c r="I63" s="55" t="str">
        <f>IF(Checklist48[[#This Row],[PIGUID]]="","",INDEX(PIs[NA Exempt],MATCH(Checklist48[[#This Row],[PIGUID]],PIs[GUID],0),1))</f>
        <v/>
      </c>
      <c r="J63" s="57" t="str">
        <f>IF(Checklist48[[#This Row],[SGUID]]="",IF(Checklist48[[#This Row],[SSGUID]]="",IF(Checklist48[[#This Row],[PIGUID]]="","",INDEX(PIs[[Column1]:[SS]],MATCH(Checklist48[[#This Row],[PIGUID]],PIs[GUID],0),2)),INDEX(PIs[[Column1]:[SS]],MATCH(Checklist48[[#This Row],[SSGUID]],PIs[SSGUID],0),18)),INDEX(PIs[[Column1]:[SS]],MATCH(Checklist48[[#This Row],[SGUID]],PIs[SGUID],0),14))</f>
        <v>AQ 06 GESTIÓN AMBIENTAL Y DE LA BIODIVERSIDAD</v>
      </c>
      <c r="K63" s="57" t="str">
        <f>IF(Checklist48[[#This Row],[SGUID]]="",IF(Checklist48[[#This Row],[SSGUID]]="",IF(Checklist48[[#This Row],[PIGUID]]="","",INDEX(PIs[[Column1]:[SS]],MATCH(Checklist48[[#This Row],[PIGUID]],PIs[GUID],0),4)),INDEX(PIs[[Column1]:[Ssbody]],MATCH(Checklist48[[#This Row],[SSGUID]],PIs[SSGUID],0),19)),INDEX(PIs[[Column1]:[SS]],MATCH(Checklist48[[#This Row],[SGUID]],PIs[SGUID],0),15))</f>
        <v>-</v>
      </c>
      <c r="L63" s="57" t="str">
        <f>IF(Checklist48[[#This Row],[SGUID]]="",IF(Checklist48[[#This Row],[SSGUID]]="",INDEX(PIs[[Column1]:[SS]],MATCH(Checklist48[[#This Row],[PIGUID]],PIs[GUID],0),6),""),"")</f>
        <v/>
      </c>
      <c r="M63" s="57" t="str">
        <f>IF(Checklist48[[#This Row],[SSGUID]]="",IF(Checklist48[[#This Row],[PIGUID]]="","",INDEX(PIs[[Column1]:[SS]],MATCH(Checklist48[[#This Row],[PIGUID]],PIs[GUID],0),8)),"")</f>
        <v/>
      </c>
      <c r="N63" s="84"/>
      <c r="O63" s="84"/>
      <c r="P63" s="57" t="str">
        <f>IF(Checklist48[[#This Row],[ifna]]="NA","",IF(Checklist48[[#This Row],[RelatedPQ]]=0,"",IF(Checklist48[[#This Row],[RelatedPQ]]="","",IF((INDEX(S2PQ_relational[],MATCH(Checklist48[[#This Row],[PIGUID&amp;NO]],S2PQ_relational[PIGUID &amp; "NO"],0),1))=Checklist48[[#This Row],[PIGUID]],"no aplicable",""))))</f>
        <v/>
      </c>
      <c r="Q63" s="57" t="str">
        <f>IF(Checklist48[[#This Row],[N/A]]="no aplicable",INDEX(S2PQ[[Preguntas del paso 2]:[Justification]],MATCH(Checklist48[[#This Row],[RelatedPQ]],S2PQ[S2PQGUID],0),3),"")</f>
        <v/>
      </c>
      <c r="R63" s="84"/>
    </row>
    <row r="64" spans="2:18" ht="45" x14ac:dyDescent="0.25">
      <c r="B64" s="51"/>
      <c r="C64" s="46" t="s">
        <v>1528</v>
      </c>
      <c r="D64" s="58">
        <f>IF(Checklist48[[#This Row],[SGUID]]="",IF(Checklist48[[#This Row],[SSGUID]]="",0,1),1)</f>
        <v>1</v>
      </c>
      <c r="E64" s="46"/>
      <c r="F64" s="55" t="str">
        <f>_xlfn.IFNA(Checklist48[[#This Row],[RelatedPQ]],"NA")</f>
        <v/>
      </c>
      <c r="G64" s="55" t="str">
        <f>IF(Checklist48[[#This Row],[PIGUID]]="","",INDEX(S2PQ_relational[],MATCH(Checklist48[[#This Row],[PIGUID&amp;NO]],S2PQ_relational[PIGUID &amp; "NO"],0),2))</f>
        <v/>
      </c>
      <c r="H64" s="55" t="str">
        <f>Checklist48[[#This Row],[PIGUID]]&amp;"NO"</f>
        <v>NO</v>
      </c>
      <c r="I64" s="55" t="str">
        <f>IF(Checklist48[[#This Row],[PIGUID]]="","",INDEX(PIs[NA Exempt],MATCH(Checklist48[[#This Row],[PIGUID]],PIs[GUID],0),1))</f>
        <v/>
      </c>
      <c r="J64" s="57" t="str">
        <f>IF(Checklist48[[#This Row],[SGUID]]="",IF(Checklist48[[#This Row],[SSGUID]]="",IF(Checklist48[[#This Row],[PIGUID]]="","",INDEX(PIs[[Column1]:[SS]],MATCH(Checklist48[[#This Row],[PIGUID]],PIs[GUID],0),2)),INDEX(PIs[[Column1]:[SS]],MATCH(Checklist48[[#This Row],[SSGUID]],PIs[SSGUID],0),18)),INDEX(PIs[[Column1]:[SS]],MATCH(Checklist48[[#This Row],[SGUID]],PIs[SGUID],0),14))</f>
        <v>AQ 06.01 Identificación de residuos y contaminantes</v>
      </c>
      <c r="K64" s="57" t="str">
        <f>IF(Checklist48[[#This Row],[SGUID]]="",IF(Checklist48[[#This Row],[SSGUID]]="",IF(Checklist48[[#This Row],[PIGUID]]="","",INDEX(PIs[[Column1]:[SS]],MATCH(Checklist48[[#This Row],[PIGUID]],PIs[GUID],0),4)),INDEX(PIs[[Column1]:[Ssbody]],MATCH(Checklist48[[#This Row],[SSGUID]],PIs[SSGUID],0),19)),INDEX(PIs[[Column1]:[SS]],MATCH(Checklist48[[#This Row],[SGUID]],PIs[SGUID],0),15))</f>
        <v>-</v>
      </c>
      <c r="L64" s="57" t="str">
        <f>IF(Checklist48[[#This Row],[SGUID]]="",IF(Checklist48[[#This Row],[SSGUID]]="",INDEX(PIs[[Column1]:[SS]],MATCH(Checklist48[[#This Row],[PIGUID]],PIs[GUID],0),6),""),"")</f>
        <v/>
      </c>
      <c r="M64" s="57" t="str">
        <f>IF(Checklist48[[#This Row],[SSGUID]]="",IF(Checklist48[[#This Row],[PIGUID]]="","",INDEX(PIs[[Column1]:[SS]],MATCH(Checklist48[[#This Row],[PIGUID]],PIs[GUID],0),8)),"")</f>
        <v/>
      </c>
      <c r="N64" s="84"/>
      <c r="O64" s="84"/>
      <c r="P64" s="57" t="str">
        <f>IF(Checklist48[[#This Row],[ifna]]="NA","",IF(Checklist48[[#This Row],[RelatedPQ]]=0,"",IF(Checklist48[[#This Row],[RelatedPQ]]="","",IF((INDEX(S2PQ_relational[],MATCH(Checklist48[[#This Row],[PIGUID&amp;NO]],S2PQ_relational[PIGUID &amp; "NO"],0),1))=Checklist48[[#This Row],[PIGUID]],"no aplicable",""))))</f>
        <v/>
      </c>
      <c r="Q64" s="57" t="str">
        <f>IF(Checklist48[[#This Row],[N/A]]="no aplicable",INDEX(S2PQ[[Preguntas del paso 2]:[Justification]],MATCH(Checklist48[[#This Row],[RelatedPQ]],S2PQ[S2PQGUID],0),3),"")</f>
        <v/>
      </c>
      <c r="R64" s="84"/>
    </row>
    <row r="65" spans="2:18" ht="180" x14ac:dyDescent="0.25">
      <c r="B65" s="51"/>
      <c r="C65" s="46"/>
      <c r="D65" s="58">
        <f>IF(Checklist48[[#This Row],[SGUID]]="",IF(Checklist48[[#This Row],[SSGUID]]="",0,1),1)</f>
        <v>0</v>
      </c>
      <c r="E65" s="46" t="s">
        <v>1522</v>
      </c>
      <c r="F65" s="55" t="str">
        <f>_xlfn.IFNA(Checklist48[[#This Row],[RelatedPQ]],"NA")</f>
        <v>NA</v>
      </c>
      <c r="G65" s="55" t="e">
        <f>IF(Checklist48[[#This Row],[PIGUID]]="","",INDEX(S2PQ_relational[],MATCH(Checklist48[[#This Row],[PIGUID&amp;NO]],S2PQ_relational[PIGUID &amp; "NO"],0),2))</f>
        <v>#N/A</v>
      </c>
      <c r="H65" s="55" t="str">
        <f>Checklist48[[#This Row],[PIGUID]]&amp;"NO"</f>
        <v>4R1LaKxGOk7ECQXxorAbz3NO</v>
      </c>
      <c r="I65" s="55" t="b">
        <f>IF(Checklist48[[#This Row],[PIGUID]]="","",INDEX(PIs[NA Exempt],MATCH(Checklist48[[#This Row],[PIGUID]],PIs[GUID],0),1))</f>
        <v>0</v>
      </c>
      <c r="J65" s="57" t="str">
        <f>IF(Checklist48[[#This Row],[SGUID]]="",IF(Checklist48[[#This Row],[SSGUID]]="",IF(Checklist48[[#This Row],[PIGUID]]="","",INDEX(PIs[[Column1]:[SS]],MATCH(Checklist48[[#This Row],[PIGUID]],PIs[GUID],0),2)),INDEX(PIs[[Column1]:[SS]],MATCH(Checklist48[[#This Row],[SSGUID]],PIs[SSGUID],0),18)),INDEX(PIs[[Column1]:[SS]],MATCH(Checklist48[[#This Row],[SGUID]],PIs[SGUID],0),14))</f>
        <v>AQ-GFS 06.01.01</v>
      </c>
      <c r="K65" s="57" t="str">
        <f>IF(Checklist48[[#This Row],[SGUID]]="",IF(Checklist48[[#This Row],[SSGUID]]="",IF(Checklist48[[#This Row],[PIGUID]]="","",INDEX(PIs[[Column1]:[SS]],MATCH(Checklist48[[#This Row],[PIGUID]],PIs[GUID],0),4)),INDEX(PIs[[Column1]:[Ssbody]],MATCH(Checklist48[[#This Row],[SSGUID]],PIs[SSGUID],0),19)),INDEX(PIs[[Column1]:[SS]],MATCH(Checklist48[[#This Row],[SGUID]],PIs[SGUID],0),15))</f>
        <v>Se han identificado y clasificado los productos de desecho y las fuentes de contaminación en todas las áreas de la finca.</v>
      </c>
      <c r="L65" s="57" t="str">
        <f>IF(Checklist48[[#This Row],[SGUID]]="",IF(Checklist48[[#This Row],[SSGUID]]="",INDEX(PIs[[Column1]:[SS]],MATCH(Checklist48[[#This Row],[PIGUID]],PIs[GUID],0),6),""),"")</f>
        <v>Se ha elaborado una lista con los posibles productos de desecho (p. ej., papel, cartón, plásticos, aceites) y la contaminación (p. ej., humo de escape, aceites, combustibles, ruidos, efluentes, sustancias químicas, residuos de alimentos para animales, algas resultantes de la limpieza de redes) producidos como resultado de los procesos de la finca.
Los productos de desecho se deben identificar y clasificar por:
\- Tipo
\- Métodos de almacenamiento
\- Eliminación
\- Reciclado
\- Reutilización 
Debe haber disponible evidencia documentada.</v>
      </c>
      <c r="M65" s="57" t="str">
        <f>IF(Checklist48[[#This Row],[SSGUID]]="",IF(Checklist48[[#This Row],[PIGUID]]="","",INDEX(PIs[[Column1]:[SS]],MATCH(Checklist48[[#This Row],[PIGUID]],PIs[GUID],0),8)),"")</f>
        <v>Obligación Mayor</v>
      </c>
      <c r="N65" s="84"/>
      <c r="O65" s="84"/>
      <c r="P65" s="57" t="str">
        <f>IF(Checklist48[[#This Row],[ifna]]="NA","",IF(Checklist48[[#This Row],[RelatedPQ]]=0,"",IF(Checklist48[[#This Row],[RelatedPQ]]="","",IF((INDEX(S2PQ_relational[],MATCH(Checklist48[[#This Row],[PIGUID&amp;NO]],S2PQ_relational[PIGUID &amp; "NO"],0),1))=Checklist48[[#This Row],[PIGUID]],"no aplicable",""))))</f>
        <v/>
      </c>
      <c r="Q65" s="57" t="str">
        <f>IF(Checklist48[[#This Row],[N/A]]="no aplicable",INDEX(S2PQ[[Preguntas del paso 2]:[Justification]],MATCH(Checklist48[[#This Row],[RelatedPQ]],S2PQ[S2PQGUID],0),3),"")</f>
        <v/>
      </c>
      <c r="R65" s="84"/>
    </row>
    <row r="66" spans="2:18" ht="45" x14ac:dyDescent="0.25">
      <c r="B66" s="51"/>
      <c r="C66" s="46" t="s">
        <v>1294</v>
      </c>
      <c r="D66" s="58">
        <f>IF(Checklist48[[#This Row],[SGUID]]="",IF(Checklist48[[#This Row],[SSGUID]]="",0,1),1)</f>
        <v>1</v>
      </c>
      <c r="E66" s="46"/>
      <c r="F66" s="55" t="str">
        <f>_xlfn.IFNA(Checklist48[[#This Row],[RelatedPQ]],"NA")</f>
        <v/>
      </c>
      <c r="G66" s="55" t="str">
        <f>IF(Checklist48[[#This Row],[PIGUID]]="","",INDEX(S2PQ_relational[],MATCH(Checklist48[[#This Row],[PIGUID&amp;NO]],S2PQ_relational[PIGUID &amp; "NO"],0),2))</f>
        <v/>
      </c>
      <c r="H66" s="55" t="str">
        <f>Checklist48[[#This Row],[PIGUID]]&amp;"NO"</f>
        <v>NO</v>
      </c>
      <c r="I66" s="55" t="str">
        <f>IF(Checklist48[[#This Row],[PIGUID]]="","",INDEX(PIs[NA Exempt],MATCH(Checklist48[[#This Row],[PIGUID]],PIs[GUID],0),1))</f>
        <v/>
      </c>
      <c r="J66" s="57" t="str">
        <f>IF(Checklist48[[#This Row],[SGUID]]="",IF(Checklist48[[#This Row],[SSGUID]]="",IF(Checklist48[[#This Row],[PIGUID]]="","",INDEX(PIs[[Column1]:[SS]],MATCH(Checklist48[[#This Row],[PIGUID]],PIs[GUID],0),2)),INDEX(PIs[[Column1]:[SS]],MATCH(Checklist48[[#This Row],[SSGUID]],PIs[SSGUID],0),18)),INDEX(PIs[[Column1]:[SS]],MATCH(Checklist48[[#This Row],[SGUID]],PIs[SGUID],0),14))</f>
        <v>AQ 06.02 Plan de acción para residuos y contaminantes</v>
      </c>
      <c r="K66" s="57" t="str">
        <f>IF(Checklist48[[#This Row],[SGUID]]="",IF(Checklist48[[#This Row],[SSGUID]]="",IF(Checklist48[[#This Row],[PIGUID]]="","",INDEX(PIs[[Column1]:[SS]],MATCH(Checklist48[[#This Row],[PIGUID]],PIs[GUID],0),4)),INDEX(PIs[[Column1]:[Ssbody]],MATCH(Checklist48[[#This Row],[SSGUID]],PIs[SSGUID],0),19)),INDEX(PIs[[Column1]:[SS]],MATCH(Checklist48[[#This Row],[SGUID]],PIs[SGUID],0),15))</f>
        <v>-</v>
      </c>
      <c r="L66" s="57" t="str">
        <f>IF(Checklist48[[#This Row],[SGUID]]="",IF(Checklist48[[#This Row],[SSGUID]]="",INDEX(PIs[[Column1]:[SS]],MATCH(Checklist48[[#This Row],[PIGUID]],PIs[GUID],0),6),""),"")</f>
        <v/>
      </c>
      <c r="M66" s="57" t="str">
        <f>IF(Checklist48[[#This Row],[SSGUID]]="",IF(Checklist48[[#This Row],[PIGUID]]="","",INDEX(PIs[[Column1]:[SS]],MATCH(Checklist48[[#This Row],[PIGUID]],PIs[GUID],0),8)),"")</f>
        <v/>
      </c>
      <c r="N66" s="84"/>
      <c r="O66" s="84"/>
      <c r="P66" s="57" t="str">
        <f>IF(Checklist48[[#This Row],[ifna]]="NA","",IF(Checklist48[[#This Row],[RelatedPQ]]=0,"",IF(Checklist48[[#This Row],[RelatedPQ]]="","",IF((INDEX(S2PQ_relational[],MATCH(Checklist48[[#This Row],[PIGUID&amp;NO]],S2PQ_relational[PIGUID &amp; "NO"],0),1))=Checklist48[[#This Row],[PIGUID]],"no aplicable",""))))</f>
        <v/>
      </c>
      <c r="Q66" s="57" t="str">
        <f>IF(Checklist48[[#This Row],[N/A]]="no aplicable",INDEX(S2PQ[[Preguntas del paso 2]:[Justification]],MATCH(Checklist48[[#This Row],[RelatedPQ]],S2PQ[S2PQGUID],0),3),"")</f>
        <v/>
      </c>
      <c r="R66" s="84"/>
    </row>
    <row r="67" spans="2:18" ht="146.25" x14ac:dyDescent="0.25">
      <c r="B67" s="51"/>
      <c r="C67" s="46"/>
      <c r="D67" s="58">
        <f>IF(Checklist48[[#This Row],[SGUID]]="",IF(Checklist48[[#This Row],[SSGUID]]="",0,1),1)</f>
        <v>0</v>
      </c>
      <c r="E67" s="46" t="s">
        <v>1509</v>
      </c>
      <c r="F67" s="55" t="str">
        <f>_xlfn.IFNA(Checklist48[[#This Row],[RelatedPQ]],"NA")</f>
        <v>NA</v>
      </c>
      <c r="G67" s="55" t="e">
        <f>IF(Checklist48[[#This Row],[PIGUID]]="","",INDEX(S2PQ_relational[],MATCH(Checklist48[[#This Row],[PIGUID&amp;NO]],S2PQ_relational[PIGUID &amp; "NO"],0),2))</f>
        <v>#N/A</v>
      </c>
      <c r="H67" s="55" t="str">
        <f>Checklist48[[#This Row],[PIGUID]]&amp;"NO"</f>
        <v>tYoZq64yTSphZ8hEWQ4zPNO</v>
      </c>
      <c r="I67" s="55" t="b">
        <f>IF(Checklist48[[#This Row],[PIGUID]]="","",INDEX(PIs[NA Exempt],MATCH(Checklist48[[#This Row],[PIGUID]],PIs[GUID],0),1))</f>
        <v>0</v>
      </c>
      <c r="J67" s="57" t="str">
        <f>IF(Checklist48[[#This Row],[SGUID]]="",IF(Checklist48[[#This Row],[SSGUID]]="",IF(Checklist48[[#This Row],[PIGUID]]="","",INDEX(PIs[[Column1]:[SS]],MATCH(Checklist48[[#This Row],[PIGUID]],PIs[GUID],0),2)),INDEX(PIs[[Column1]:[SS]],MATCH(Checklist48[[#This Row],[SSGUID]],PIs[SSGUID],0),18)),INDEX(PIs[[Column1]:[SS]],MATCH(Checklist48[[#This Row],[SGUID]],PIs[SGUID],0),14))</f>
        <v>AQ-GFS 06.02.01</v>
      </c>
      <c r="K67" s="57" t="str">
        <f>IF(Checklist48[[#This Row],[SGUID]]="",IF(Checklist48[[#This Row],[SSGUID]]="",IF(Checklist48[[#This Row],[PIGUID]]="","",INDEX(PIs[[Column1]:[SS]],MATCH(Checklist48[[#This Row],[PIGUID]],PIs[GUID],0),4)),INDEX(PIs[[Column1]:[Ssbody]],MATCH(Checklist48[[#This Row],[SSGUID]],PIs[SSGUID],0),19)),INDEX(PIs[[Column1]:[SS]],MATCH(Checklist48[[#This Row],[SGUID]],PIs[SGUID],0),15))</f>
        <v>Se implementa un sistema de gestión de residuos integral, actualizado y documentado.</v>
      </c>
      <c r="L67" s="57" t="str">
        <f>IF(Checklist48[[#This Row],[SGUID]]="",IF(Checklist48[[#This Row],[SSGUID]]="",INDEX(PIs[[Column1]:[SS]],MATCH(Checklist48[[#This Row],[PIGUID]],PIs[GUID],0),6),""),"")</f>
        <v>Debe haber disponible un plan integral, actualizado y documentado, que abarca la reducción de residuos, la contaminación y el reciclaje de residuos. Este debe considerar la contaminación del aire, el suelo y el agua, cuando sea relevante, junto con todos los productos y las fuentes identificadas (orgánicos e inorgánicos). El sistema de gestión de residuos debe incluir la lista de productos y para cada uno de ellos, los métodos de reutilización/reciclado/eliminación previstos y, cuando sea relevante, la frecuencia de recogida y remoción. El sistema de gestión de residuos debe formar parte del plan de gestión ambiental (PGA).</v>
      </c>
      <c r="M67" s="57" t="str">
        <f>IF(Checklist48[[#This Row],[SSGUID]]="",IF(Checklist48[[#This Row],[PIGUID]]="","",INDEX(PIs[[Column1]:[SS]],MATCH(Checklist48[[#This Row],[PIGUID]],PIs[GUID],0),8)),"")</f>
        <v>Obligación Mayor</v>
      </c>
      <c r="N67" s="84"/>
      <c r="O67" s="84"/>
      <c r="P67" s="57" t="str">
        <f>IF(Checklist48[[#This Row],[ifna]]="NA","",IF(Checklist48[[#This Row],[RelatedPQ]]=0,"",IF(Checklist48[[#This Row],[RelatedPQ]]="","",IF((INDEX(S2PQ_relational[],MATCH(Checklist48[[#This Row],[PIGUID&amp;NO]],S2PQ_relational[PIGUID &amp; "NO"],0),1))=Checklist48[[#This Row],[PIGUID]],"no aplicable",""))))</f>
        <v/>
      </c>
      <c r="Q67" s="57" t="str">
        <f>IF(Checklist48[[#This Row],[N/A]]="no aplicable",INDEX(S2PQ[[Preguntas del paso 2]:[Justification]],MATCH(Checklist48[[#This Row],[RelatedPQ]],S2PQ[S2PQGUID],0),3),"")</f>
        <v/>
      </c>
      <c r="R67" s="84"/>
    </row>
    <row r="68" spans="2:18" ht="56.25" x14ac:dyDescent="0.25">
      <c r="B68" s="51"/>
      <c r="C68" s="46"/>
      <c r="D68" s="58">
        <f>IF(Checklist48[[#This Row],[SGUID]]="",IF(Checklist48[[#This Row],[SSGUID]]="",0,1),1)</f>
        <v>0</v>
      </c>
      <c r="E68" s="46" t="s">
        <v>1491</v>
      </c>
      <c r="F68" s="55" t="str">
        <f>_xlfn.IFNA(Checklist48[[#This Row],[RelatedPQ]],"NA")</f>
        <v>NA</v>
      </c>
      <c r="G68" s="55" t="e">
        <f>IF(Checklist48[[#This Row],[PIGUID]]="","",INDEX(S2PQ_relational[],MATCH(Checklist48[[#This Row],[PIGUID&amp;NO]],S2PQ_relational[PIGUID &amp; "NO"],0),2))</f>
        <v>#N/A</v>
      </c>
      <c r="H68" s="55" t="str">
        <f>Checklist48[[#This Row],[PIGUID]]&amp;"NO"</f>
        <v>NwH2WCr6hZj9gtrrn9bL8NO</v>
      </c>
      <c r="I68" s="55" t="b">
        <f>IF(Checklist48[[#This Row],[PIGUID]]="","",INDEX(PIs[NA Exempt],MATCH(Checklist48[[#This Row],[PIGUID]],PIs[GUID],0),1))</f>
        <v>0</v>
      </c>
      <c r="J68" s="57" t="str">
        <f>IF(Checklist48[[#This Row],[SGUID]]="",IF(Checklist48[[#This Row],[SSGUID]]="",IF(Checklist48[[#This Row],[PIGUID]]="","",INDEX(PIs[[Column1]:[SS]],MATCH(Checklist48[[#This Row],[PIGUID]],PIs[GUID],0),2)),INDEX(PIs[[Column1]:[SS]],MATCH(Checklist48[[#This Row],[SSGUID]],PIs[SSGUID],0),18)),INDEX(PIs[[Column1]:[SS]],MATCH(Checklist48[[#This Row],[SGUID]],PIs[SGUID],0),14))</f>
        <v>AQ-GFS 06.02.02</v>
      </c>
      <c r="K68" s="57" t="str">
        <f>IF(Checklist48[[#This Row],[SGUID]]="",IF(Checklist48[[#This Row],[SSGUID]]="",IF(Checklist48[[#This Row],[PIGUID]]="","",INDEX(PIs[[Column1]:[SS]],MATCH(Checklist48[[#This Row],[PIGUID]],PIs[GUID],0),4)),INDEX(PIs[[Column1]:[Ssbody]],MATCH(Checklist48[[#This Row],[SSGUID]],PIs[SSGUID],0),19)),INDEX(PIs[[Column1]:[SS]],MATCH(Checklist48[[#This Row],[SGUID]],PIs[SGUID],0),15))</f>
        <v>El sitio se mantiene cuidado y ordenado.</v>
      </c>
      <c r="L68" s="57" t="str">
        <f>IF(Checklist48[[#This Row],[SGUID]]="",IF(Checklist48[[#This Row],[SSGUID]]="",INDEX(PIs[[Column1]:[SS]],MATCH(Checklist48[[#This Row],[PIGUID]],PIs[GUID],0),6),""),"")</f>
        <v>Se debe realizar una evaluación visual para comprobar que los residuos y la basura se almacenen en lugares previstos para ello (tanques, papeleras, etc.). Se aceptan residuos puntuales y los residuos producidos en el mismo día de trabajo.</v>
      </c>
      <c r="M68" s="57" t="str">
        <f>IF(Checklist48[[#This Row],[SSGUID]]="",IF(Checklist48[[#This Row],[PIGUID]]="","",INDEX(PIs[[Column1]:[SS]],MATCH(Checklist48[[#This Row],[PIGUID]],PIs[GUID],0),8)),"")</f>
        <v>Obligación Mayor</v>
      </c>
      <c r="N68" s="84"/>
      <c r="O68" s="84"/>
      <c r="P68" s="57" t="str">
        <f>IF(Checklist48[[#This Row],[ifna]]="NA","",IF(Checklist48[[#This Row],[RelatedPQ]]=0,"",IF(Checklist48[[#This Row],[RelatedPQ]]="","",IF((INDEX(S2PQ_relational[],MATCH(Checklist48[[#This Row],[PIGUID&amp;NO]],S2PQ_relational[PIGUID &amp; "NO"],0),1))=Checklist48[[#This Row],[PIGUID]],"no aplicable",""))))</f>
        <v/>
      </c>
      <c r="Q68" s="57" t="str">
        <f>IF(Checklist48[[#This Row],[N/A]]="no aplicable",INDEX(S2PQ[[Preguntas del paso 2]:[Justification]],MATCH(Checklist48[[#This Row],[RelatedPQ]],S2PQ[S2PQGUID],0),3),"")</f>
        <v/>
      </c>
      <c r="R68" s="84"/>
    </row>
    <row r="69" spans="2:18" ht="112.5" x14ac:dyDescent="0.25">
      <c r="B69" s="51"/>
      <c r="C69" s="46"/>
      <c r="D69" s="58">
        <f>IF(Checklist48[[#This Row],[SGUID]]="",IF(Checklist48[[#This Row],[SSGUID]]="",0,1),1)</f>
        <v>0</v>
      </c>
      <c r="E69" s="46" t="s">
        <v>1288</v>
      </c>
      <c r="F69" s="55" t="str">
        <f>_xlfn.IFNA(Checklist48[[#This Row],[RelatedPQ]],"NA")</f>
        <v>NA</v>
      </c>
      <c r="G69" s="55" t="e">
        <f>IF(Checklist48[[#This Row],[PIGUID]]="","",INDEX(S2PQ_relational[],MATCH(Checklist48[[#This Row],[PIGUID&amp;NO]],S2PQ_relational[PIGUID &amp; "NO"],0),2))</f>
        <v>#N/A</v>
      </c>
      <c r="H69" s="55" t="str">
        <f>Checklist48[[#This Row],[PIGUID]]&amp;"NO"</f>
        <v>1emTNm4zBVdmUZDYpHSNAwNO</v>
      </c>
      <c r="I69" s="55" t="b">
        <f>IF(Checklist48[[#This Row],[PIGUID]]="","",INDEX(PIs[NA Exempt],MATCH(Checklist48[[#This Row],[PIGUID]],PIs[GUID],0),1))</f>
        <v>0</v>
      </c>
      <c r="J69" s="57" t="str">
        <f>IF(Checklist48[[#This Row],[SGUID]]="",IF(Checklist48[[#This Row],[SSGUID]]="",IF(Checklist48[[#This Row],[PIGUID]]="","",INDEX(PIs[[Column1]:[SS]],MATCH(Checklist48[[#This Row],[PIGUID]],PIs[GUID],0),2)),INDEX(PIs[[Column1]:[SS]],MATCH(Checklist48[[#This Row],[SSGUID]],PIs[SSGUID],0),18)),INDEX(PIs[[Column1]:[SS]],MATCH(Checklist48[[#This Row],[SGUID]],PIs[SGUID],0),14))</f>
        <v>AQ-GFS 06.02.03</v>
      </c>
      <c r="K69" s="57" t="str">
        <f>IF(Checklist48[[#This Row],[SGUID]]="",IF(Checklist48[[#This Row],[SSGUID]]="",IF(Checklist48[[#This Row],[PIGUID]]="","",INDEX(PIs[[Column1]:[SS]],MATCH(Checklist48[[#This Row],[PIGUID]],PIs[GUID],0),4)),INDEX(PIs[[Column1]:[Ssbody]],MATCH(Checklist48[[#This Row],[SSGUID]],PIs[SSGUID],0),19)),INDEX(PIs[[Column1]:[SS]],MATCH(Checklist48[[#This Row],[SGUID]],PIs[SGUID],0),15))</f>
        <v>Las áreas de contención de diésel y los demás tanques de aceites combustibles son seguros para el medio ambiente.</v>
      </c>
      <c r="L69" s="57" t="str">
        <f>IF(Checklist48[[#This Row],[SGUID]]="",IF(Checklist48[[#This Row],[SSGUID]]="",INDEX(PIs[[Column1]:[SS]],MATCH(Checklist48[[#This Row],[PIGUID]],PIs[GUID],0),6),""),"")</f>
        <v xml:space="preserve">Se deben mantener las áreas de contención de manera que se mitiguen los riesgos para el medio ambiente. El requisito mínimo es contar con área con cubetos/barreras de retención, que sean impermeables y con una capacidad de contener al menos el 150 % del tanque más grande almacenado dentro de él. Debe haber señales de prohibido fumar y medidas adecuadas en los alrededores para evitar incendios.
</v>
      </c>
      <c r="M69" s="57" t="str">
        <f>IF(Checklist48[[#This Row],[SSGUID]]="",IF(Checklist48[[#This Row],[PIGUID]]="","",INDEX(PIs[[Column1]:[SS]],MATCH(Checklist48[[#This Row],[PIGUID]],PIs[GUID],0),8)),"")</f>
        <v>Obligación Menor</v>
      </c>
      <c r="N69" s="84"/>
      <c r="O69" s="84"/>
      <c r="P69" s="57" t="str">
        <f>IF(Checklist48[[#This Row],[ifna]]="NA","",IF(Checklist48[[#This Row],[RelatedPQ]]=0,"",IF(Checklist48[[#This Row],[RelatedPQ]]="","",IF((INDEX(S2PQ_relational[],MATCH(Checklist48[[#This Row],[PIGUID&amp;NO]],S2PQ_relational[PIGUID &amp; "NO"],0),1))=Checklist48[[#This Row],[PIGUID]],"no aplicable",""))))</f>
        <v/>
      </c>
      <c r="Q69" s="57" t="str">
        <f>IF(Checklist48[[#This Row],[N/A]]="no aplicable",INDEX(S2PQ[[Preguntas del paso 2]:[Justification]],MATCH(Checklist48[[#This Row],[RelatedPQ]],S2PQ[S2PQGUID],0),3),"")</f>
        <v/>
      </c>
      <c r="R69" s="84"/>
    </row>
    <row r="70" spans="2:18" ht="45" x14ac:dyDescent="0.25">
      <c r="B70" s="51"/>
      <c r="C70" s="46" t="s">
        <v>1275</v>
      </c>
      <c r="D70" s="58">
        <f>IF(Checklist48[[#This Row],[SGUID]]="",IF(Checklist48[[#This Row],[SSGUID]]="",0,1),1)</f>
        <v>1</v>
      </c>
      <c r="E70" s="46"/>
      <c r="F70" s="55" t="str">
        <f>_xlfn.IFNA(Checklist48[[#This Row],[RelatedPQ]],"NA")</f>
        <v/>
      </c>
      <c r="G70" s="55" t="str">
        <f>IF(Checklist48[[#This Row],[PIGUID]]="","",INDEX(S2PQ_relational[],MATCH(Checklist48[[#This Row],[PIGUID&amp;NO]],S2PQ_relational[PIGUID &amp; "NO"],0),2))</f>
        <v/>
      </c>
      <c r="H70" s="55" t="str">
        <f>Checklist48[[#This Row],[PIGUID]]&amp;"NO"</f>
        <v>NO</v>
      </c>
      <c r="I70" s="55" t="str">
        <f>IF(Checklist48[[#This Row],[PIGUID]]="","",INDEX(PIs[NA Exempt],MATCH(Checklist48[[#This Row],[PIGUID]],PIs[GUID],0),1))</f>
        <v/>
      </c>
      <c r="J70" s="57" t="str">
        <f>IF(Checklist48[[#This Row],[SGUID]]="",IF(Checklist48[[#This Row],[SSGUID]]="",IF(Checklist48[[#This Row],[PIGUID]]="","",INDEX(PIs[[Column1]:[SS]],MATCH(Checklist48[[#This Row],[PIGUID]],PIs[GUID],0),2)),INDEX(PIs[[Column1]:[SS]],MATCH(Checklist48[[#This Row],[SSGUID]],PIs[SSGUID],0),18)),INDEX(PIs[[Column1]:[SS]],MATCH(Checklist48[[#This Row],[SGUID]],PIs[SGUID],0),14))</f>
        <v>AQ 06.03 Impacto y gestión ambiental</v>
      </c>
      <c r="K70" s="57" t="str">
        <f>IF(Checklist48[[#This Row],[SGUID]]="",IF(Checklist48[[#This Row],[SSGUID]]="",IF(Checklist48[[#This Row],[PIGUID]]="","",INDEX(PIs[[Column1]:[SS]],MATCH(Checklist48[[#This Row],[PIGUID]],PIs[GUID],0),4)),INDEX(PIs[[Column1]:[Ssbody]],MATCH(Checklist48[[#This Row],[SSGUID]],PIs[SSGUID],0),19)),INDEX(PIs[[Column1]:[SS]],MATCH(Checklist48[[#This Row],[SGUID]],PIs[SGUID],0),15))</f>
        <v>-</v>
      </c>
      <c r="L70" s="57" t="str">
        <f>IF(Checklist48[[#This Row],[SGUID]]="",IF(Checklist48[[#This Row],[SSGUID]]="",INDEX(PIs[[Column1]:[SS]],MATCH(Checklist48[[#This Row],[PIGUID]],PIs[GUID],0),6),""),"")</f>
        <v/>
      </c>
      <c r="M70" s="57" t="str">
        <f>IF(Checklist48[[#This Row],[SSGUID]]="",IF(Checklist48[[#This Row],[PIGUID]]="","",INDEX(PIs[[Column1]:[SS]],MATCH(Checklist48[[#This Row],[PIGUID]],PIs[GUID],0),8)),"")</f>
        <v/>
      </c>
      <c r="N70" s="84"/>
      <c r="O70" s="84"/>
      <c r="P70" s="57" t="str">
        <f>IF(Checklist48[[#This Row],[ifna]]="NA","",IF(Checklist48[[#This Row],[RelatedPQ]]=0,"",IF(Checklist48[[#This Row],[RelatedPQ]]="","",IF((INDEX(S2PQ_relational[],MATCH(Checklist48[[#This Row],[PIGUID&amp;NO]],S2PQ_relational[PIGUID &amp; "NO"],0),1))=Checklist48[[#This Row],[PIGUID]],"no aplicable",""))))</f>
        <v/>
      </c>
      <c r="Q70" s="57" t="str">
        <f>IF(Checklist48[[#This Row],[N/A]]="no aplicable",INDEX(S2PQ[[Preguntas del paso 2]:[Justification]],MATCH(Checklist48[[#This Row],[RelatedPQ]],S2PQ[S2PQGUID],0),3),"")</f>
        <v/>
      </c>
      <c r="R70" s="84"/>
    </row>
    <row r="71" spans="2:18" ht="409.5" x14ac:dyDescent="0.25">
      <c r="B71" s="51"/>
      <c r="C71" s="46"/>
      <c r="D71" s="58">
        <f>IF(Checklist48[[#This Row],[SGUID]]="",IF(Checklist48[[#This Row],[SSGUID]]="",0,1),1)</f>
        <v>0</v>
      </c>
      <c r="E71" s="46" t="s">
        <v>1295</v>
      </c>
      <c r="F71" s="55" t="str">
        <f>_xlfn.IFNA(Checklist48[[#This Row],[RelatedPQ]],"NA")</f>
        <v>NA</v>
      </c>
      <c r="G71" s="55" t="e">
        <f>IF(Checklist48[[#This Row],[PIGUID]]="","",INDEX(S2PQ_relational[],MATCH(Checklist48[[#This Row],[PIGUID&amp;NO]],S2PQ_relational[PIGUID &amp; "NO"],0),2))</f>
        <v>#N/A</v>
      </c>
      <c r="H71" s="55" t="str">
        <f>Checklist48[[#This Row],[PIGUID]]&amp;"NO"</f>
        <v>5e8z43q74Hr34C7MR7q7VKNO</v>
      </c>
      <c r="I71" s="55" t="b">
        <f>IF(Checklist48[[#This Row],[PIGUID]]="","",INDEX(PIs[NA Exempt],MATCH(Checklist48[[#This Row],[PIGUID]],PIs[GUID],0),1))</f>
        <v>1</v>
      </c>
      <c r="J71" s="57" t="str">
        <f>IF(Checklist48[[#This Row],[SGUID]]="",IF(Checklist48[[#This Row],[SSGUID]]="",IF(Checklist48[[#This Row],[PIGUID]]="","",INDEX(PIs[[Column1]:[SS]],MATCH(Checklist48[[#This Row],[PIGUID]],PIs[GUID],0),2)),INDEX(PIs[[Column1]:[SS]],MATCH(Checklist48[[#This Row],[SSGUID]],PIs[SSGUID],0),18)),INDEX(PIs[[Column1]:[SS]],MATCH(Checklist48[[#This Row],[SGUID]],PIs[SGUID],0),14))</f>
        <v>AQ-GFS 06.03.01</v>
      </c>
      <c r="K71" s="57" t="str">
        <f>IF(Checklist48[[#This Row],[SGUID]]="",IF(Checklist48[[#This Row],[SSGUID]]="",IF(Checklist48[[#This Row],[PIGUID]]="","",INDEX(PIs[[Column1]:[SS]],MATCH(Checklist48[[#This Row],[PIGUID]],PIs[GUID],0),4)),INDEX(PIs[[Column1]:[Ssbody]],MATCH(Checklist48[[#This Row],[SSGUID]],PIs[SSGUID],0),19)),INDEX(PIs[[Column1]:[SS]],MATCH(Checklist48[[#This Row],[SGUID]],PIs[SGUID],0),15))</f>
        <v>Hay una evaluación de impacto ambiental (EIA) y una evaluación de riesgos ambientales (ERA), y ambas incluyen la biodiversidad.</v>
      </c>
      <c r="L71" s="57" t="str">
        <f>IF(Checklist48[[#This Row],[SGUID]]="",IF(Checklist48[[#This Row],[SSGUID]]="",INDEX(PIs[[Column1]:[SS]],MATCH(Checklist48[[#This Row],[PIGUID]],PIs[GUID],0),6),""),"")</f>
        <v>Se debe revisar la EIA y la ERA (ambas deben incluir la biodiversidad) según los cambios relevantes que se hayan producido en materia de amenaza ambiental en las operaciones de la finca. Debe demostrarse el cumplimiento legal de todas las cuestiones. Consulte la guía AQ I “Ejemplos de evaluación de impacto ambiental (EIA), evaluación de riesgos ambientales (ERA) y respectivos planes de gestión ambiental (PGA)”, la guía AQ III “Biodiversidad en la evaluación del impacto ambiental” y la guía AQ III “Parámetros ambientales relevantes en base al sistema de acuicultura utilizado”.
La ERA debe ser preparada por personas cualificadas que puedan mostrar evidencia documentada de su competencia. Los requisitos mínimos de una EIA deben incluir la evaluación de los siguientes puntos. (Si no se vigilan algunos de estos parámetros, la finca debe justificar adecuadamente por qué no son aplicables).
EFLUENTES
\- Oxígeno disuelto en el efluente
\- Proporción de DBO5/DQO (demanda bioquímica de oxígeno/demanda química de oxígeno) en el efluente
\- Carga de nitrógeno (NKj), nitrato y nitrito (nitrógeno orgánico según el método de kjeldahl) en el efluente
\- Carga de fósforo en el efluente: alimentos para especies acuáticas de cultivo y fertilizantes
\- Carga de sólidos suspendidos en el efluente
\- Salinidad
\- pH 
OTROS RESIDUOS
\- Eliminación de residuos sólidos y basura
\- Uso y eliminación legal de todos los compuestos químicos (consulte AQ 19.02), incluidos productos farmacéuticos
\- Emisiones de luz, sonidos y vibraciones
\- Emisiones de gases de escape
Los requisitos para la ERA son, pero no se limitan a, los siguientes procesos que no ocurren en forma normal, sino que pueden ocurrir accidentalmente durante las operaciones:
\- El derrame accidental durante el almacenamiento y la manipulación de compuestos químicos y combustibles
\- Las emisiones provenientes de incendios y extinción de incendios
\- La descarga de animales de cultivo, incluyendo semillas (huevos fertilizados, larvas, otros) y sus parásitos
\- La liberación de patógenos y/o desinfectantes
\- La salinización de las aguas subterráneas y los cuerpos de agua dulce
\- La superación temporal de los límites de descarga de agua
\- La eliminación del agua usada para findes de lavado y limpieza
Sin opción de “N/A”.</v>
      </c>
      <c r="M71" s="57" t="str">
        <f>IF(Checklist48[[#This Row],[SSGUID]]="",IF(Checklist48[[#This Row],[PIGUID]]="","",INDEX(PIs[[Column1]:[SS]],MATCH(Checklist48[[#This Row],[PIGUID]],PIs[GUID],0),8)),"")</f>
        <v>Obligación Mayor</v>
      </c>
      <c r="N71" s="84"/>
      <c r="O71" s="84"/>
      <c r="P71" s="57" t="str">
        <f>IF(Checklist48[[#This Row],[ifna]]="NA","",IF(Checklist48[[#This Row],[RelatedPQ]]=0,"",IF(Checklist48[[#This Row],[RelatedPQ]]="","",IF((INDEX(S2PQ_relational[],MATCH(Checklist48[[#This Row],[PIGUID&amp;NO]],S2PQ_relational[PIGUID &amp; "NO"],0),1))=Checklist48[[#This Row],[PIGUID]],"no aplicable",""))))</f>
        <v/>
      </c>
      <c r="Q71" s="57" t="str">
        <f>IF(Checklist48[[#This Row],[N/A]]="no aplicable",INDEX(S2PQ[[Preguntas del paso 2]:[Justification]],MATCH(Checklist48[[#This Row],[RelatedPQ]],S2PQ[S2PQGUID],0),3),"")</f>
        <v/>
      </c>
      <c r="R71" s="84"/>
    </row>
    <row r="72" spans="2:18" ht="225" x14ac:dyDescent="0.25">
      <c r="B72" s="51"/>
      <c r="C72" s="46"/>
      <c r="D72" s="58">
        <f>IF(Checklist48[[#This Row],[SGUID]]="",IF(Checklist48[[#This Row],[SSGUID]]="",0,1),1)</f>
        <v>0</v>
      </c>
      <c r="E72" s="46" t="s">
        <v>1282</v>
      </c>
      <c r="F72" s="55" t="str">
        <f>_xlfn.IFNA(Checklist48[[#This Row],[RelatedPQ]],"NA")</f>
        <v>NA</v>
      </c>
      <c r="G72" s="55" t="e">
        <f>IF(Checklist48[[#This Row],[PIGUID]]="","",INDEX(S2PQ_relational[],MATCH(Checklist48[[#This Row],[PIGUID&amp;NO]],S2PQ_relational[PIGUID &amp; "NO"],0),2))</f>
        <v>#N/A</v>
      </c>
      <c r="H72" s="55" t="str">
        <f>Checklist48[[#This Row],[PIGUID]]&amp;"NO"</f>
        <v>1MBJK4RhIf4s9WoubDlFHUNO</v>
      </c>
      <c r="I72" s="55" t="b">
        <f>IF(Checklist48[[#This Row],[PIGUID]]="","",INDEX(PIs[NA Exempt],MATCH(Checklist48[[#This Row],[PIGUID]],PIs[GUID],0),1))</f>
        <v>1</v>
      </c>
      <c r="J72" s="57" t="str">
        <f>IF(Checklist48[[#This Row],[SGUID]]="",IF(Checklist48[[#This Row],[SSGUID]]="",IF(Checklist48[[#This Row],[PIGUID]]="","",INDEX(PIs[[Column1]:[SS]],MATCH(Checklist48[[#This Row],[PIGUID]],PIs[GUID],0),2)),INDEX(PIs[[Column1]:[SS]],MATCH(Checklist48[[#This Row],[SSGUID]],PIs[SSGUID],0),18)),INDEX(PIs[[Column1]:[SS]],MATCH(Checklist48[[#This Row],[SGUID]],PIs[SGUID],0),14))</f>
        <v>AQ-GFS 06.03.02</v>
      </c>
      <c r="K72" s="57" t="str">
        <f>IF(Checklist48[[#This Row],[SGUID]]="",IF(Checklist48[[#This Row],[SSGUID]]="",IF(Checklist48[[#This Row],[PIGUID]]="","",INDEX(PIs[[Column1]:[SS]],MATCH(Checklist48[[#This Row],[PIGUID]],PIs[GUID],0),4)),INDEX(PIs[[Column1]:[Ssbody]],MATCH(Checklist48[[#This Row],[SSGUID]],PIs[SSGUID],0),19)),INDEX(PIs[[Column1]:[SS]],MATCH(Checklist48[[#This Row],[SGUID]],PIs[SGUID],0),15))</f>
        <v>Se ha desarrollado un plan de gestión ambiental (PGA) que incluye la biodiversidad y define estrategias para minimizar todos los efectos en el medio ambiente.</v>
      </c>
      <c r="L72" s="57" t="str">
        <f>IF(Checklist48[[#This Row],[SGUID]]="",IF(Checklist48[[#This Row],[SSGUID]]="",INDEX(PIs[[Column1]:[SS]],MATCH(Checklist48[[#This Row],[PIGUID]],PIs[GUID],0),6),""),"")</f>
        <v>Se debe haber desarrollado un PGA que defina estrategias para minimizar todos los efectos en el medio ambiente. Dicho PGA debe incluir la biodiversidad y estar basado en la evaluación de impacto ambiental (EIA) en AQ 06.03.01 y en la evaluación de riesgos en AQ 01.02.01.
Debe incorporar un programa de vigilancia ambiental regular que establezca la frecuencia de los parámetros que se van a medir.
Los registros de la eliminación y la emisión debe demostrar cumplimiento legal y conformidad con el plan de bioseguridad (consulte AQ 20.08.01).
Consulte la guía AQ III “Parámetros ambientales relevantes en base al sistema de acuicultura utilizado”, donde se proporciona una guía detallada en base a los sistemas de producción.
Sin opción de “N/A”.</v>
      </c>
      <c r="M72" s="57" t="str">
        <f>IF(Checklist48[[#This Row],[SSGUID]]="",IF(Checklist48[[#This Row],[PIGUID]]="","",INDEX(PIs[[Column1]:[SS]],MATCH(Checklist48[[#This Row],[PIGUID]],PIs[GUID],0),8)),"")</f>
        <v>Obligación Mayor</v>
      </c>
      <c r="N72" s="84"/>
      <c r="O72" s="84"/>
      <c r="P72" s="57" t="str">
        <f>IF(Checklist48[[#This Row],[ifna]]="NA","",IF(Checklist48[[#This Row],[RelatedPQ]]=0,"",IF(Checklist48[[#This Row],[RelatedPQ]]="","",IF((INDEX(S2PQ_relational[],MATCH(Checklist48[[#This Row],[PIGUID&amp;NO]],S2PQ_relational[PIGUID &amp; "NO"],0),1))=Checklist48[[#This Row],[PIGUID]],"no aplicable",""))))</f>
        <v/>
      </c>
      <c r="Q72" s="57" t="str">
        <f>IF(Checklist48[[#This Row],[N/A]]="no aplicable",INDEX(S2PQ[[Preguntas del paso 2]:[Justification]],MATCH(Checklist48[[#This Row],[RelatedPQ]],S2PQ[S2PQGUID],0),3),"")</f>
        <v/>
      </c>
      <c r="R72" s="84"/>
    </row>
    <row r="73" spans="2:18" ht="247.5" x14ac:dyDescent="0.25">
      <c r="B73" s="51"/>
      <c r="C73" s="46"/>
      <c r="D73" s="58">
        <f>IF(Checklist48[[#This Row],[SGUID]]="",IF(Checklist48[[#This Row],[SSGUID]]="",0,1),1)</f>
        <v>0</v>
      </c>
      <c r="E73" s="46" t="s">
        <v>1276</v>
      </c>
      <c r="F73" s="55" t="str">
        <f>_xlfn.IFNA(Checklist48[[#This Row],[RelatedPQ]],"NA")</f>
        <v>NA</v>
      </c>
      <c r="G73" s="55" t="e">
        <f>IF(Checklist48[[#This Row],[PIGUID]]="","",INDEX(S2PQ_relational[],MATCH(Checklist48[[#This Row],[PIGUID&amp;NO]],S2PQ_relational[PIGUID &amp; "NO"],0),2))</f>
        <v>#N/A</v>
      </c>
      <c r="H73" s="55" t="str">
        <f>Checklist48[[#This Row],[PIGUID]]&amp;"NO"</f>
        <v>FMikbeL4nbb2q9a3RGSaGNO</v>
      </c>
      <c r="I73" s="55" t="b">
        <f>IF(Checklist48[[#This Row],[PIGUID]]="","",INDEX(PIs[NA Exempt],MATCH(Checklist48[[#This Row],[PIGUID]],PIs[GUID],0),1))</f>
        <v>0</v>
      </c>
      <c r="J73" s="57" t="str">
        <f>IF(Checklist48[[#This Row],[SGUID]]="",IF(Checklist48[[#This Row],[SSGUID]]="",IF(Checklist48[[#This Row],[PIGUID]]="","",INDEX(PIs[[Column1]:[SS]],MATCH(Checklist48[[#This Row],[PIGUID]],PIs[GUID],0),2)),INDEX(PIs[[Column1]:[SS]],MATCH(Checklist48[[#This Row],[SSGUID]],PIs[SSGUID],0),18)),INDEX(PIs[[Column1]:[SS]],MATCH(Checklist48[[#This Row],[SGUID]],PIs[SGUID],0),14))</f>
        <v>AQ-GFS 06.03.03</v>
      </c>
      <c r="K73" s="57" t="str">
        <f>IF(Checklist48[[#This Row],[SGUID]]="",IF(Checklist48[[#This Row],[SSGUID]]="",IF(Checklist48[[#This Row],[PIGUID]]="","",INDEX(PIs[[Column1]:[SS]],MATCH(Checklist48[[#This Row],[PIGUID]],PIs[GUID],0),4)),INDEX(PIs[[Column1]:[Ssbody]],MATCH(Checklist48[[#This Row],[SSGUID]],PIs[SSGUID],0),19)),INDEX(PIs[[Column1]:[SS]],MATCH(Checklist48[[#This Row],[SGUID]],PIs[SGUID],0),15))</f>
        <v>No hay un impacto negativo significativo en la biodiversidad de la fauna bentónica y/o el sedimento del cuerpo de agua receptora/columna de agua.</v>
      </c>
      <c r="L73" s="57" t="str">
        <f>IF(Checklist48[[#This Row],[SGUID]]="",IF(Checklist48[[#This Row],[SSGUID]]="",INDEX(PIs[[Column1]:[SS]],MATCH(Checklist48[[#This Row],[PIGUID]],PIs[GUID],0),6),""),"")</f>
        <v>Para todos los sistemas de producción se debe vigilar la biodiversidad bentónica, los indicadores químicos y las posibles acumulaciones de residuos químicos o residuos orgánicos en los sedimentos del cuerpo de agua receptora. El tipo de análisis y la frecuencia de la vigilancia se deben determinar en base a los riesgos identificados en la evaluación de impacto ambiental (EIA) (consulte AQ 06.03.01) y la legislación aplicable.
Los resultados del análisis deben estar disponibles para la auditoría realizada por el organismo de certificación (OC), y la evidencia proporcionada debe mostrar que no hay un impacto negativo significativo en la biodiversidad de la fauna bentónica y/o el sedimento del cuerpo de agua receptora/columna de agua.
Si un productor considera que puede estar exento de la vigilancia bentónica (p. ej., por el tipo de sustrato del fondo marino o por la profundidad del agua), debe presentar evidencia que apoye su postura.</v>
      </c>
      <c r="M73" s="57" t="str">
        <f>IF(Checklist48[[#This Row],[SSGUID]]="",IF(Checklist48[[#This Row],[PIGUID]]="","",INDEX(PIs[[Column1]:[SS]],MATCH(Checklist48[[#This Row],[PIGUID]],PIs[GUID],0),8)),"")</f>
        <v>Obligación Mayor</v>
      </c>
      <c r="N73" s="84"/>
      <c r="O73" s="84"/>
      <c r="P73" s="57" t="str">
        <f>IF(Checklist48[[#This Row],[ifna]]="NA","",IF(Checklist48[[#This Row],[RelatedPQ]]=0,"",IF(Checklist48[[#This Row],[RelatedPQ]]="","",IF((INDEX(S2PQ_relational[],MATCH(Checklist48[[#This Row],[PIGUID&amp;NO]],S2PQ_relational[PIGUID &amp; "NO"],0),1))=Checklist48[[#This Row],[PIGUID]],"no aplicable",""))))</f>
        <v/>
      </c>
      <c r="Q73" s="57" t="str">
        <f>IF(Checklist48[[#This Row],[N/A]]="no aplicable",INDEX(S2PQ[[Preguntas del paso 2]:[Justification]],MATCH(Checklist48[[#This Row],[RelatedPQ]],S2PQ[S2PQGUID],0),3),"")</f>
        <v/>
      </c>
      <c r="R73" s="84"/>
    </row>
    <row r="74" spans="2:18" ht="56.25" x14ac:dyDescent="0.25">
      <c r="B74" s="51"/>
      <c r="C74" s="46"/>
      <c r="D74" s="58">
        <f>IF(Checklist48[[#This Row],[SGUID]]="",IF(Checklist48[[#This Row],[SSGUID]]="",0,1),1)</f>
        <v>0</v>
      </c>
      <c r="E74" s="46" t="s">
        <v>1269</v>
      </c>
      <c r="F74" s="55" t="str">
        <f>_xlfn.IFNA(Checklist48[[#This Row],[RelatedPQ]],"NA")</f>
        <v>NA</v>
      </c>
      <c r="G74" s="55" t="e">
        <f>IF(Checklist48[[#This Row],[PIGUID]]="","",INDEX(S2PQ_relational[],MATCH(Checklist48[[#This Row],[PIGUID&amp;NO]],S2PQ_relational[PIGUID &amp; "NO"],0),2))</f>
        <v>#N/A</v>
      </c>
      <c r="H74" s="55" t="str">
        <f>Checklist48[[#This Row],[PIGUID]]&amp;"NO"</f>
        <v>7fwOGTAIqfsqQTtocRjCr4NO</v>
      </c>
      <c r="I74" s="55" t="b">
        <f>IF(Checklist48[[#This Row],[PIGUID]]="","",INDEX(PIs[NA Exempt],MATCH(Checklist48[[#This Row],[PIGUID]],PIs[GUID],0),1))</f>
        <v>0</v>
      </c>
      <c r="J74" s="57" t="str">
        <f>IF(Checklist48[[#This Row],[SGUID]]="",IF(Checklist48[[#This Row],[SSGUID]]="",IF(Checklist48[[#This Row],[PIGUID]]="","",INDEX(PIs[[Column1]:[SS]],MATCH(Checklist48[[#This Row],[PIGUID]],PIs[GUID],0),2)),INDEX(PIs[[Column1]:[SS]],MATCH(Checklist48[[#This Row],[SSGUID]],PIs[SSGUID],0),18)),INDEX(PIs[[Column1]:[SS]],MATCH(Checklist48[[#This Row],[SGUID]],PIs[SGUID],0),14))</f>
        <v>AQ-GFS 06.03.04</v>
      </c>
      <c r="K74" s="57" t="str">
        <f>IF(Checklist48[[#This Row],[SGUID]]="",IF(Checklist48[[#This Row],[SSGUID]]="",IF(Checklist48[[#This Row],[PIGUID]]="","",INDEX(PIs[[Column1]:[SS]],MATCH(Checklist48[[#This Row],[PIGUID]],PIs[GUID],0),4)),INDEX(PIs[[Column1]:[Ssbody]],MATCH(Checklist48[[#This Row],[SSGUID]],PIs[SSGUID],0),19)),INDEX(PIs[[Column1]:[SS]],MATCH(Checklist48[[#This Row],[SGUID]],PIs[SGUID],0),15))</f>
        <v>Se lleva a cabo una mayor evaluación para mostrar que no hay un impacto negativo significativo en la biodiversidad de la fauna bentónica y/o el sedimento del cuerpo de agua receptora/columna de agua.</v>
      </c>
      <c r="L74" s="57" t="str">
        <f>IF(Checklist48[[#This Row],[SGUID]]="",IF(Checklist48[[#This Row],[SSGUID]]="",INDEX(PIs[[Column1]:[SS]],MATCH(Checklist48[[#This Row],[PIGUID]],PIs[GUID],0),6),""),"")</f>
        <v>Una evaluación de la calidad biológica en base a la macrofauna debería ofrecer información sobre el impacto potencial.
Como regla de precaución, se debe tratar el efluente antes de su descarga.</v>
      </c>
      <c r="M74" s="57" t="str">
        <f>IF(Checklist48[[#This Row],[SSGUID]]="",IF(Checklist48[[#This Row],[PIGUID]]="","",INDEX(PIs[[Column1]:[SS]],MATCH(Checklist48[[#This Row],[PIGUID]],PIs[GUID],0),8)),"")</f>
        <v>Recomendación</v>
      </c>
      <c r="N74" s="84"/>
      <c r="O74" s="84"/>
      <c r="P74" s="57" t="str">
        <f>IF(Checklist48[[#This Row],[ifna]]="NA","",IF(Checklist48[[#This Row],[RelatedPQ]]=0,"",IF(Checklist48[[#This Row],[RelatedPQ]]="","",IF((INDEX(S2PQ_relational[],MATCH(Checklist48[[#This Row],[PIGUID&amp;NO]],S2PQ_relational[PIGUID &amp; "NO"],0),1))=Checklist48[[#This Row],[PIGUID]],"no aplicable",""))))</f>
        <v/>
      </c>
      <c r="Q74" s="57" t="str">
        <f>IF(Checklist48[[#This Row],[N/A]]="no aplicable",INDEX(S2PQ[[Preguntas del paso 2]:[Justification]],MATCH(Checklist48[[#This Row],[RelatedPQ]],S2PQ[S2PQGUID],0),3),"")</f>
        <v/>
      </c>
      <c r="R74" s="84"/>
    </row>
    <row r="75" spans="2:18" ht="45" x14ac:dyDescent="0.25">
      <c r="B75" s="51"/>
      <c r="C75" s="46" t="s">
        <v>1250</v>
      </c>
      <c r="D75" s="58">
        <f>IF(Checklist48[[#This Row],[SGUID]]="",IF(Checklist48[[#This Row],[SSGUID]]="",0,1),1)</f>
        <v>1</v>
      </c>
      <c r="E75" s="46"/>
      <c r="F75" s="55" t="str">
        <f>_xlfn.IFNA(Checklist48[[#This Row],[RelatedPQ]],"NA")</f>
        <v/>
      </c>
      <c r="G75" s="55" t="str">
        <f>IF(Checklist48[[#This Row],[PIGUID]]="","",INDEX(S2PQ_relational[],MATCH(Checklist48[[#This Row],[PIGUID&amp;NO]],S2PQ_relational[PIGUID &amp; "NO"],0),2))</f>
        <v/>
      </c>
      <c r="H75" s="55" t="str">
        <f>Checklist48[[#This Row],[PIGUID]]&amp;"NO"</f>
        <v>NO</v>
      </c>
      <c r="I75" s="55" t="str">
        <f>IF(Checklist48[[#This Row],[PIGUID]]="","",INDEX(PIs[NA Exempt],MATCH(Checklist48[[#This Row],[PIGUID]],PIs[GUID],0),1))</f>
        <v/>
      </c>
      <c r="J75" s="57" t="str">
        <f>IF(Checklist48[[#This Row],[SGUID]]="",IF(Checklist48[[#This Row],[SSGUID]]="",IF(Checklist48[[#This Row],[PIGUID]]="","",INDEX(PIs[[Column1]:[SS]],MATCH(Checklist48[[#This Row],[PIGUID]],PIs[GUID],0),2)),INDEX(PIs[[Column1]:[SS]],MATCH(Checklist48[[#This Row],[SSGUID]],PIs[SSGUID],0),18)),INDEX(PIs[[Column1]:[SS]],MATCH(Checklist48[[#This Row],[SGUID]],PIs[SGUID],0),14))</f>
        <v>AQ 06.04 Utilización y eliminación de aguas</v>
      </c>
      <c r="K75" s="57" t="str">
        <f>IF(Checklist48[[#This Row],[SGUID]]="",IF(Checklist48[[#This Row],[SSGUID]]="",IF(Checklist48[[#This Row],[PIGUID]]="","",INDEX(PIs[[Column1]:[SS]],MATCH(Checklist48[[#This Row],[PIGUID]],PIs[GUID],0),4)),INDEX(PIs[[Column1]:[Ssbody]],MATCH(Checklist48[[#This Row],[SSGUID]],PIs[SSGUID],0),19)),INDEX(PIs[[Column1]:[SS]],MATCH(Checklist48[[#This Row],[SGUID]],PIs[SGUID],0),15))</f>
        <v>Referencia cruzada con AQ 06.03.02.</v>
      </c>
      <c r="L75" s="57" t="str">
        <f>IF(Checklist48[[#This Row],[SGUID]]="",IF(Checklist48[[#This Row],[SSGUID]]="",INDEX(PIs[[Column1]:[SS]],MATCH(Checklist48[[#This Row],[PIGUID]],PIs[GUID],0),6),""),"")</f>
        <v/>
      </c>
      <c r="M75" s="57" t="str">
        <f>IF(Checklist48[[#This Row],[SSGUID]]="",IF(Checklist48[[#This Row],[PIGUID]]="","",INDEX(PIs[[Column1]:[SS]],MATCH(Checklist48[[#This Row],[PIGUID]],PIs[GUID],0),8)),"")</f>
        <v/>
      </c>
      <c r="N75" s="84"/>
      <c r="O75" s="84"/>
      <c r="P75" s="57" t="str">
        <f>IF(Checklist48[[#This Row],[ifna]]="NA","",IF(Checklist48[[#This Row],[RelatedPQ]]=0,"",IF(Checklist48[[#This Row],[RelatedPQ]]="","",IF((INDEX(S2PQ_relational[],MATCH(Checklist48[[#This Row],[PIGUID&amp;NO]],S2PQ_relational[PIGUID &amp; "NO"],0),1))=Checklist48[[#This Row],[PIGUID]],"no aplicable",""))))</f>
        <v/>
      </c>
      <c r="Q75" s="57" t="str">
        <f>IF(Checklist48[[#This Row],[N/A]]="no aplicable",INDEX(S2PQ[[Preguntas del paso 2]:[Justification]],MATCH(Checklist48[[#This Row],[RelatedPQ]],S2PQ[S2PQGUID],0),3),"")</f>
        <v/>
      </c>
      <c r="R75" s="84"/>
    </row>
    <row r="76" spans="2:18" ht="90" x14ac:dyDescent="0.25">
      <c r="B76" s="51"/>
      <c r="C76" s="46"/>
      <c r="D76" s="58">
        <f>IF(Checklist48[[#This Row],[SGUID]]="",IF(Checklist48[[#This Row],[SSGUID]]="",0,1),1)</f>
        <v>0</v>
      </c>
      <c r="E76" s="46" t="s">
        <v>1646</v>
      </c>
      <c r="F76" s="55" t="str">
        <f>_xlfn.IFNA(Checklist48[[#This Row],[RelatedPQ]],"NA")</f>
        <v>NA</v>
      </c>
      <c r="G76" s="55" t="e">
        <f>IF(Checklist48[[#This Row],[PIGUID]]="","",INDEX(S2PQ_relational[],MATCH(Checklist48[[#This Row],[PIGUID&amp;NO]],S2PQ_relational[PIGUID &amp; "NO"],0),2))</f>
        <v>#N/A</v>
      </c>
      <c r="H76" s="55" t="str">
        <f>Checklist48[[#This Row],[PIGUID]]&amp;"NO"</f>
        <v>2SfGVagtXFN0gWXAjq9xtJNO</v>
      </c>
      <c r="I76" s="55" t="b">
        <f>IF(Checklist48[[#This Row],[PIGUID]]="","",INDEX(PIs[NA Exempt],MATCH(Checklist48[[#This Row],[PIGUID]],PIs[GUID],0),1))</f>
        <v>0</v>
      </c>
      <c r="J76" s="57" t="str">
        <f>IF(Checklist48[[#This Row],[SGUID]]="",IF(Checklist48[[#This Row],[SSGUID]]="",IF(Checklist48[[#This Row],[PIGUID]]="","",INDEX(PIs[[Column1]:[SS]],MATCH(Checklist48[[#This Row],[PIGUID]],PIs[GUID],0),2)),INDEX(PIs[[Column1]:[SS]],MATCH(Checklist48[[#This Row],[SSGUID]],PIs[SSGUID],0),18)),INDEX(PIs[[Column1]:[SS]],MATCH(Checklist48[[#This Row],[SGUID]],PIs[SGUID],0),14))</f>
        <v>AQ-GFS 06.04.01</v>
      </c>
      <c r="K76" s="57" t="str">
        <f>IF(Checklist48[[#This Row],[SGUID]]="",IF(Checklist48[[#This Row],[SSGUID]]="",IF(Checklist48[[#This Row],[PIGUID]]="","",INDEX(PIs[[Column1]:[SS]],MATCH(Checklist48[[#This Row],[PIGUID]],PIs[GUID],0),4)),INDEX(PIs[[Column1]:[Ssbody]],MATCH(Checklist48[[#This Row],[SSGUID]],PIs[SSGUID],0),19)),INDEX(PIs[[Column1]:[SS]],MATCH(Checklist48[[#This Row],[SGUID]],PIs[SGUID],0),15))</f>
        <v>La extracción y la descarga de agua cumplen con los requisitos establecidos por la autoridad competente y no representan ningún riesgo para las comunidades locales y la biodiversidad natural.</v>
      </c>
      <c r="L76" s="57" t="str">
        <f>IF(Checklist48[[#This Row],[SGUID]]="",IF(Checklist48[[#This Row],[SSGUID]]="",INDEX(PIs[[Column1]:[SS]],MATCH(Checklist48[[#This Row],[PIGUID]],PIs[GUID],0),6),""),"")</f>
        <v>Deben estar disponibles los registros de las licencias de descarga y los derechos de extracción para cada sitio, además de los registros de las cantidades extraídas en 12 meses. El productor debe mostrar evidencia de que las actividades de producción no representan ningún riesgo para la biodiversidad sensible a la desecación y no limitan el acceso de comunidad local al agua de uso doméstico.</v>
      </c>
      <c r="M76" s="57" t="str">
        <f>IF(Checklist48[[#This Row],[SSGUID]]="",IF(Checklist48[[#This Row],[PIGUID]]="","",INDEX(PIs[[Column1]:[SS]],MATCH(Checklist48[[#This Row],[PIGUID]],PIs[GUID],0),8)),"")</f>
        <v>Obligación Mayor</v>
      </c>
      <c r="N76" s="84"/>
      <c r="O76" s="84"/>
      <c r="P76" s="57" t="str">
        <f>IF(Checklist48[[#This Row],[ifna]]="NA","",IF(Checklist48[[#This Row],[RelatedPQ]]=0,"",IF(Checklist48[[#This Row],[RelatedPQ]]="","",IF((INDEX(S2PQ_relational[],MATCH(Checklist48[[#This Row],[PIGUID&amp;NO]],S2PQ_relational[PIGUID &amp; "NO"],0),1))=Checklist48[[#This Row],[PIGUID]],"no aplicable",""))))</f>
        <v/>
      </c>
      <c r="Q76" s="57" t="str">
        <f>IF(Checklist48[[#This Row],[N/A]]="no aplicable",INDEX(S2PQ[[Preguntas del paso 2]:[Justification]],MATCH(Checklist48[[#This Row],[RelatedPQ]],S2PQ[S2PQGUID],0),3),"")</f>
        <v/>
      </c>
      <c r="R76" s="84"/>
    </row>
    <row r="77" spans="2:18" ht="90" x14ac:dyDescent="0.25">
      <c r="B77" s="51"/>
      <c r="C77" s="46"/>
      <c r="D77" s="58">
        <f>IF(Checklist48[[#This Row],[SGUID]]="",IF(Checklist48[[#This Row],[SSGUID]]="",0,1),1)</f>
        <v>0</v>
      </c>
      <c r="E77" s="46" t="s">
        <v>1263</v>
      </c>
      <c r="F77" s="55" t="str">
        <f>_xlfn.IFNA(Checklist48[[#This Row],[RelatedPQ]],"NA")</f>
        <v>NA</v>
      </c>
      <c r="G77" s="55" t="e">
        <f>IF(Checklist48[[#This Row],[PIGUID]]="","",INDEX(S2PQ_relational[],MATCH(Checklist48[[#This Row],[PIGUID&amp;NO]],S2PQ_relational[PIGUID &amp; "NO"],0),2))</f>
        <v>#N/A</v>
      </c>
      <c r="H77" s="55" t="str">
        <f>Checklist48[[#This Row],[PIGUID]]&amp;"NO"</f>
        <v>5aGGSjqFsF9bOO3FeUIdjKNO</v>
      </c>
      <c r="I77" s="55" t="b">
        <f>IF(Checklist48[[#This Row],[PIGUID]]="","",INDEX(PIs[NA Exempt],MATCH(Checklist48[[#This Row],[PIGUID]],PIs[GUID],0),1))</f>
        <v>0</v>
      </c>
      <c r="J77" s="57" t="str">
        <f>IF(Checklist48[[#This Row],[SGUID]]="",IF(Checklist48[[#This Row],[SSGUID]]="",IF(Checklist48[[#This Row],[PIGUID]]="","",INDEX(PIs[[Column1]:[SS]],MATCH(Checklist48[[#This Row],[PIGUID]],PIs[GUID],0),2)),INDEX(PIs[[Column1]:[SS]],MATCH(Checklist48[[#This Row],[SSGUID]],PIs[SSGUID],0),18)),INDEX(PIs[[Column1]:[SS]],MATCH(Checklist48[[#This Row],[SGUID]],PIs[SGUID],0),14))</f>
        <v>AQ-GFS 06.04.02</v>
      </c>
      <c r="K77" s="57" t="str">
        <f>IF(Checklist48[[#This Row],[SGUID]]="",IF(Checklist48[[#This Row],[SSGUID]]="",IF(Checklist48[[#This Row],[PIGUID]]="","",INDEX(PIs[[Column1]:[SS]],MATCH(Checklist48[[#This Row],[PIGUID]],PIs[GUID],0),4)),INDEX(PIs[[Column1]:[Ssbody]],MATCH(Checklist48[[#This Row],[SSGUID]],PIs[SSGUID],0),19)),INDEX(PIs[[Column1]:[SS]],MATCH(Checklist48[[#This Row],[SGUID]],PIs[SGUID],0),15))</f>
        <v>Las comunidades en los alrededores de la finca tienen acceso a áreas de pesca, cuando corresponda.</v>
      </c>
      <c r="L77" s="57" t="str">
        <f>IF(Checklist48[[#This Row],[SGUID]]="",IF(Checklist48[[#This Row],[SSGUID]]="",INDEX(PIs[[Column1]:[SS]],MATCH(Checklist48[[#This Row],[PIGUID]],PIs[GUID],0),6),""),"")</f>
        <v>El productor debe mostrar evidencia, mediante documentos (p. ej., mapas, autorizaciones oficiales, licencias, normativas, consulta a las partes interesadas), de que se permite que las comunidades pesquen en una zona bien definida en los alrededores de las infraestructuras acuícolas (jaulas de red, cuerdas de cultivo, estaciones de bombeo de entrada, etc.).</v>
      </c>
      <c r="M77" s="57" t="str">
        <f>IF(Checklist48[[#This Row],[SSGUID]]="",IF(Checklist48[[#This Row],[PIGUID]]="","",INDEX(PIs[[Column1]:[SS]],MATCH(Checklist48[[#This Row],[PIGUID]],PIs[GUID],0),8)),"")</f>
        <v>Obligación Mayor</v>
      </c>
      <c r="N77" s="84"/>
      <c r="O77" s="84"/>
      <c r="P77" s="57" t="str">
        <f>IF(Checklist48[[#This Row],[ifna]]="NA","",IF(Checklist48[[#This Row],[RelatedPQ]]=0,"",IF(Checklist48[[#This Row],[RelatedPQ]]="","",IF((INDEX(S2PQ_relational[],MATCH(Checklist48[[#This Row],[PIGUID&amp;NO]],S2PQ_relational[PIGUID &amp; "NO"],0),1))=Checklist48[[#This Row],[PIGUID]],"no aplicable",""))))</f>
        <v/>
      </c>
      <c r="Q77" s="57" t="str">
        <f>IF(Checklist48[[#This Row],[N/A]]="no aplicable",INDEX(S2PQ[[Preguntas del paso 2]:[Justification]],MATCH(Checklist48[[#This Row],[RelatedPQ]],S2PQ[S2PQGUID],0),3),"")</f>
        <v/>
      </c>
      <c r="R77" s="84"/>
    </row>
    <row r="78" spans="2:18" ht="101.25" x14ac:dyDescent="0.25">
      <c r="B78" s="51"/>
      <c r="C78" s="46"/>
      <c r="D78" s="58">
        <f>IF(Checklist48[[#This Row],[SGUID]]="",IF(Checklist48[[#This Row],[SSGUID]]="",0,1),1)</f>
        <v>0</v>
      </c>
      <c r="E78" s="46" t="s">
        <v>1257</v>
      </c>
      <c r="F78" s="55" t="str">
        <f>_xlfn.IFNA(Checklist48[[#This Row],[RelatedPQ]],"NA")</f>
        <v>NA</v>
      </c>
      <c r="G78" s="55" t="e">
        <f>IF(Checklist48[[#This Row],[PIGUID]]="","",INDEX(S2PQ_relational[],MATCH(Checklist48[[#This Row],[PIGUID&amp;NO]],S2PQ_relational[PIGUID &amp; "NO"],0),2))</f>
        <v>#N/A</v>
      </c>
      <c r="H78" s="55" t="str">
        <f>Checklist48[[#This Row],[PIGUID]]&amp;"NO"</f>
        <v>6hMIUJGXRemt5zzXd6f7WRNO</v>
      </c>
      <c r="I78" s="55" t="b">
        <f>IF(Checklist48[[#This Row],[PIGUID]]="","",INDEX(PIs[NA Exempt],MATCH(Checklist48[[#This Row],[PIGUID]],PIs[GUID],0),1))</f>
        <v>0</v>
      </c>
      <c r="J78" s="57" t="str">
        <f>IF(Checklist48[[#This Row],[SGUID]]="",IF(Checklist48[[#This Row],[SSGUID]]="",IF(Checklist48[[#This Row],[PIGUID]]="","",INDEX(PIs[[Column1]:[SS]],MATCH(Checklist48[[#This Row],[PIGUID]],PIs[GUID],0),2)),INDEX(PIs[[Column1]:[SS]],MATCH(Checklist48[[#This Row],[SSGUID]],PIs[SSGUID],0),18)),INDEX(PIs[[Column1]:[SS]],MATCH(Checklist48[[#This Row],[SGUID]],PIs[SGUID],0),14))</f>
        <v>AQ-GFS 06.04.03</v>
      </c>
      <c r="K78" s="57" t="str">
        <f>IF(Checklist48[[#This Row],[SGUID]]="",IF(Checklist48[[#This Row],[SSGUID]]="",IF(Checklist48[[#This Row],[PIGUID]]="","",INDEX(PIs[[Column1]:[SS]],MATCH(Checklist48[[#This Row],[PIGUID]],PIs[GUID],0),4)),INDEX(PIs[[Column1]:[Ssbody]],MATCH(Checklist48[[#This Row],[SSGUID]],PIs[SSGUID],0),19)),INDEX(PIs[[Column1]:[SS]],MATCH(Checklist48[[#This Row],[SGUID]],PIs[SGUID],0),15))</f>
        <v>La calidad del agua que entra/sale cumple la normativa local existente y los requisitos de la evaluación de impacto ambiental (EIA)/plan de gestión ambiental (PGA).</v>
      </c>
      <c r="L78" s="57" t="str">
        <f>IF(Checklist48[[#This Row],[SGUID]]="",IF(Checklist48[[#This Row],[SSGUID]]="",INDEX(PIs[[Column1]:[SS]],MATCH(Checklist48[[#This Row],[PIGUID]],PIs[GUID],0),6),""),"")</f>
        <v>Para la auditoría realizada por el organismo de certificación (OC) deben estar disponibles los resultados de muestreo, el plan de muestreo (frecuencia y ubicación de donde se toman las muestras) y los registros de las acciones correctivas apropiadas de acuerdo con la evaluación de la calidad del agua que entra/sale. Consulte la guía AQ III “Parámetros ambientales relevantes en base al sistema de acuicultura utilizado”.</v>
      </c>
      <c r="M78" s="57" t="str">
        <f>IF(Checklist48[[#This Row],[SSGUID]]="",IF(Checklist48[[#This Row],[PIGUID]]="","",INDEX(PIs[[Column1]:[SS]],MATCH(Checklist48[[#This Row],[PIGUID]],PIs[GUID],0),8)),"")</f>
        <v>Obligación Mayor</v>
      </c>
      <c r="N78" s="84"/>
      <c r="O78" s="84"/>
      <c r="P78" s="57" t="str">
        <f>IF(Checklist48[[#This Row],[ifna]]="NA","",IF(Checklist48[[#This Row],[RelatedPQ]]=0,"",IF(Checklist48[[#This Row],[RelatedPQ]]="","",IF((INDEX(S2PQ_relational[],MATCH(Checklist48[[#This Row],[PIGUID&amp;NO]],S2PQ_relational[PIGUID &amp; "NO"],0),1))=Checklist48[[#This Row],[PIGUID]],"no aplicable",""))))</f>
        <v/>
      </c>
      <c r="Q78" s="57" t="str">
        <f>IF(Checklist48[[#This Row],[N/A]]="no aplicable",INDEX(S2PQ[[Preguntas del paso 2]:[Justification]],MATCH(Checklist48[[#This Row],[RelatedPQ]],S2PQ[S2PQGUID],0),3),"")</f>
        <v/>
      </c>
      <c r="R78" s="84"/>
    </row>
    <row r="79" spans="2:18" ht="33.75" x14ac:dyDescent="0.25">
      <c r="B79" s="51"/>
      <c r="C79" s="46"/>
      <c r="D79" s="58">
        <f>IF(Checklist48[[#This Row],[SGUID]]="",IF(Checklist48[[#This Row],[SSGUID]]="",0,1),1)</f>
        <v>0</v>
      </c>
      <c r="E79" s="46" t="s">
        <v>1307</v>
      </c>
      <c r="F79" s="55" t="str">
        <f>_xlfn.IFNA(Checklist48[[#This Row],[RelatedPQ]],"NA")</f>
        <v>NA</v>
      </c>
      <c r="G79" s="55" t="e">
        <f>IF(Checklist48[[#This Row],[PIGUID]]="","",INDEX(S2PQ_relational[],MATCH(Checklist48[[#This Row],[PIGUID&amp;NO]],S2PQ_relational[PIGUID &amp; "NO"],0),2))</f>
        <v>#N/A</v>
      </c>
      <c r="H79" s="55" t="str">
        <f>Checklist48[[#This Row],[PIGUID]]&amp;"NO"</f>
        <v>1NkUKJTdLKamUIVRa729EsNO</v>
      </c>
      <c r="I79" s="55" t="b">
        <f>IF(Checklist48[[#This Row],[PIGUID]]="","",INDEX(PIs[NA Exempt],MATCH(Checklist48[[#This Row],[PIGUID]],PIs[GUID],0),1))</f>
        <v>0</v>
      </c>
      <c r="J79" s="57" t="str">
        <f>IF(Checklist48[[#This Row],[SGUID]]="",IF(Checklist48[[#This Row],[SSGUID]]="",IF(Checklist48[[#This Row],[PIGUID]]="","",INDEX(PIs[[Column1]:[SS]],MATCH(Checklist48[[#This Row],[PIGUID]],PIs[GUID],0),2)),INDEX(PIs[[Column1]:[SS]],MATCH(Checklist48[[#This Row],[SSGUID]],PIs[SSGUID],0),18)),INDEX(PIs[[Column1]:[SS]],MATCH(Checklist48[[#This Row],[SGUID]],PIs[SGUID],0),14))</f>
        <v>AQ-GFS 06.04.04</v>
      </c>
      <c r="K79" s="57" t="str">
        <f>IF(Checklist48[[#This Row],[SGUID]]="",IF(Checklist48[[#This Row],[SSGUID]]="",IF(Checklist48[[#This Row],[PIGUID]]="","",INDEX(PIs[[Column1]:[SS]],MATCH(Checklist48[[#This Row],[PIGUID]],PIs[GUID],0),4)),INDEX(PIs[[Column1]:[Ssbody]],MATCH(Checklist48[[#This Row],[SSGUID]],PIs[SSGUID],0),19)),INDEX(PIs[[Column1]:[SS]],MATCH(Checklist48[[#This Row],[SGUID]],PIs[SGUID],0),15))</f>
        <v>No se utiliza agua subterránea dulce ni agua potable para reducir la concentración salina del agua de la finca.</v>
      </c>
      <c r="L79" s="57" t="str">
        <f>IF(Checklist48[[#This Row],[SGUID]]="",IF(Checklist48[[#This Row],[SSGUID]]="",INDEX(PIs[[Column1]:[SS]],MATCH(Checklist48[[#This Row],[PIGUID]],PIs[GUID],0),6),""),"")</f>
        <v>No debería utilizarse agua de pozo o agua potable para reducir la concentración de sal en el agua de la finca.</v>
      </c>
      <c r="M79" s="57" t="str">
        <f>IF(Checklist48[[#This Row],[SSGUID]]="",IF(Checklist48[[#This Row],[PIGUID]]="","",INDEX(PIs[[Column1]:[SS]],MATCH(Checklist48[[#This Row],[PIGUID]],PIs[GUID],0),8)),"")</f>
        <v>Recomendación</v>
      </c>
      <c r="N79" s="84"/>
      <c r="O79" s="84"/>
      <c r="P79" s="57" t="str">
        <f>IF(Checklist48[[#This Row],[ifna]]="NA","",IF(Checklist48[[#This Row],[RelatedPQ]]=0,"",IF(Checklist48[[#This Row],[RelatedPQ]]="","",IF((INDEX(S2PQ_relational[],MATCH(Checklist48[[#This Row],[PIGUID&amp;NO]],S2PQ_relational[PIGUID &amp; "NO"],0),1))=Checklist48[[#This Row],[PIGUID]],"no aplicable",""))))</f>
        <v/>
      </c>
      <c r="Q79" s="57" t="str">
        <f>IF(Checklist48[[#This Row],[N/A]]="no aplicable",INDEX(S2PQ[[Preguntas del paso 2]:[Justification]],MATCH(Checklist48[[#This Row],[RelatedPQ]],S2PQ[S2PQGUID],0),3),"")</f>
        <v/>
      </c>
      <c r="R79" s="84"/>
    </row>
    <row r="80" spans="2:18" ht="78.75" x14ac:dyDescent="0.25">
      <c r="B80" s="51"/>
      <c r="C80" s="46"/>
      <c r="D80" s="58">
        <f>IF(Checklist48[[#This Row],[SGUID]]="",IF(Checklist48[[#This Row],[SSGUID]]="",0,1),1)</f>
        <v>0</v>
      </c>
      <c r="E80" s="46" t="s">
        <v>1633</v>
      </c>
      <c r="F80" s="55" t="str">
        <f>_xlfn.IFNA(Checklist48[[#This Row],[RelatedPQ]],"NA")</f>
        <v>NA</v>
      </c>
      <c r="G80" s="55" t="e">
        <f>IF(Checklist48[[#This Row],[PIGUID]]="","",INDEX(S2PQ_relational[],MATCH(Checklist48[[#This Row],[PIGUID&amp;NO]],S2PQ_relational[PIGUID &amp; "NO"],0),2))</f>
        <v>#N/A</v>
      </c>
      <c r="H80" s="55" t="str">
        <f>Checklist48[[#This Row],[PIGUID]]&amp;"NO"</f>
        <v>3u8OgR2CuAjjlryPl4hYsjNO</v>
      </c>
      <c r="I80" s="55" t="b">
        <f>IF(Checklist48[[#This Row],[PIGUID]]="","",INDEX(PIs[NA Exempt],MATCH(Checklist48[[#This Row],[PIGUID]],PIs[GUID],0),1))</f>
        <v>0</v>
      </c>
      <c r="J80" s="57" t="str">
        <f>IF(Checklist48[[#This Row],[SGUID]]="",IF(Checklist48[[#This Row],[SSGUID]]="",IF(Checklist48[[#This Row],[PIGUID]]="","",INDEX(PIs[[Column1]:[SS]],MATCH(Checklist48[[#This Row],[PIGUID]],PIs[GUID],0),2)),INDEX(PIs[[Column1]:[SS]],MATCH(Checklist48[[#This Row],[SSGUID]],PIs[SSGUID],0),18)),INDEX(PIs[[Column1]:[SS]],MATCH(Checklist48[[#This Row],[SGUID]],PIs[SGUID],0),14))</f>
        <v>AQ-GFS 06.04.05</v>
      </c>
      <c r="K80" s="57" t="str">
        <f>IF(Checklist48[[#This Row],[SGUID]]="",IF(Checklist48[[#This Row],[SSGUID]]="",IF(Checklist48[[#This Row],[PIGUID]]="","",INDEX(PIs[[Column1]:[SS]],MATCH(Checklist48[[#This Row],[PIGUID]],PIs[GUID],0),4)),INDEX(PIs[[Column1]:[Ssbody]],MATCH(Checklist48[[#This Row],[SSGUID]],PIs[SSGUID],0),19)),INDEX(PIs[[Column1]:[SS]],MATCH(Checklist48[[#This Row],[SGUID]],PIs[SGUID],0),15))</f>
        <v>Se verifica que la calidad del agua de todos los sistemas de almacenamiento sea adecuada para su uso.</v>
      </c>
      <c r="L80" s="57" t="str">
        <f>IF(Checklist48[[#This Row],[SGUID]]="",IF(Checklist48[[#This Row],[SSGUID]]="",INDEX(PIs[[Column1]:[SS]],MATCH(Checklist48[[#This Row],[PIGUID]],PIs[GUID],0),6),""),"")</f>
        <v>Las instalaciones interiores de producción primaria y otros sistemas de almacenamiento de agua deben mantener un suministro de agua adecuado para los fines previstos. El agua de todos los sistemas de almacenamiento no debe poner en peligro la inocuidad alimentaria, el lavado de manos, los equipos ni el lavado postcosecha.</v>
      </c>
      <c r="M80" s="57" t="str">
        <f>IF(Checklist48[[#This Row],[SSGUID]]="",IF(Checklist48[[#This Row],[PIGUID]]="","",INDEX(PIs[[Column1]:[SS]],MATCH(Checklist48[[#This Row],[PIGUID]],PIs[GUID],0),8)),"")</f>
        <v>Obligación Mayor</v>
      </c>
      <c r="N80" s="84"/>
      <c r="O80" s="84"/>
      <c r="P80" s="57" t="str">
        <f>IF(Checklist48[[#This Row],[ifna]]="NA","",IF(Checklist48[[#This Row],[RelatedPQ]]=0,"",IF(Checklist48[[#This Row],[RelatedPQ]]="","",IF((INDEX(S2PQ_relational[],MATCH(Checklist48[[#This Row],[PIGUID&amp;NO]],S2PQ_relational[PIGUID &amp; "NO"],0),1))=Checklist48[[#This Row],[PIGUID]],"no aplicable",""))))</f>
        <v/>
      </c>
      <c r="Q80" s="57" t="str">
        <f>IF(Checklist48[[#This Row],[N/A]]="no aplicable",INDEX(S2PQ[[Preguntas del paso 2]:[Justification]],MATCH(Checklist48[[#This Row],[RelatedPQ]],S2PQ[S2PQGUID],0),3),"")</f>
        <v/>
      </c>
      <c r="R80" s="84"/>
    </row>
    <row r="81" spans="2:18" ht="90" x14ac:dyDescent="0.25">
      <c r="B81" s="51"/>
      <c r="C81" s="46"/>
      <c r="D81" s="58">
        <f>IF(Checklist48[[#This Row],[SGUID]]="",IF(Checklist48[[#This Row],[SSGUID]]="",0,1),1)</f>
        <v>0</v>
      </c>
      <c r="E81" s="46" t="s">
        <v>1243</v>
      </c>
      <c r="F81" s="55" t="str">
        <f>_xlfn.IFNA(Checklist48[[#This Row],[RelatedPQ]],"NA")</f>
        <v>NA</v>
      </c>
      <c r="G81" s="55" t="e">
        <f>IF(Checklist48[[#This Row],[PIGUID]]="","",INDEX(S2PQ_relational[],MATCH(Checklist48[[#This Row],[PIGUID&amp;NO]],S2PQ_relational[PIGUID &amp; "NO"],0),2))</f>
        <v>#N/A</v>
      </c>
      <c r="H81" s="55" t="str">
        <f>Checklist48[[#This Row],[PIGUID]]&amp;"NO"</f>
        <v>2H4aGpVfazrdZdltLdfxreNO</v>
      </c>
      <c r="I81" s="55" t="b">
        <f>IF(Checklist48[[#This Row],[PIGUID]]="","",INDEX(PIs[NA Exempt],MATCH(Checklist48[[#This Row],[PIGUID]],PIs[GUID],0),1))</f>
        <v>0</v>
      </c>
      <c r="J81" s="57" t="str">
        <f>IF(Checklist48[[#This Row],[SGUID]]="",IF(Checklist48[[#This Row],[SSGUID]]="",IF(Checklist48[[#This Row],[PIGUID]]="","",INDEX(PIs[[Column1]:[SS]],MATCH(Checklist48[[#This Row],[PIGUID]],PIs[GUID],0),2)),INDEX(PIs[[Column1]:[SS]],MATCH(Checklist48[[#This Row],[SSGUID]],PIs[SSGUID],0),18)),INDEX(PIs[[Column1]:[SS]],MATCH(Checklist48[[#This Row],[SGUID]],PIs[SGUID],0),14))</f>
        <v>AQ-GFS 06.04.06</v>
      </c>
      <c r="K81" s="57" t="str">
        <f>IF(Checklist48[[#This Row],[SGUID]]="",IF(Checklist48[[#This Row],[SSGUID]]="",IF(Checklist48[[#This Row],[PIGUID]]="","",INDEX(PIs[[Column1]:[SS]],MATCH(Checklist48[[#This Row],[PIGUID]],PIs[GUID],0),4)),INDEX(PIs[[Column1]:[Ssbody]],MATCH(Checklist48[[#This Row],[SSGUID]],PIs[SSGUID],0),19)),INDEX(PIs[[Column1]:[SS]],MATCH(Checklist48[[#This Row],[SGUID]],PIs[SGUID],0),15))</f>
        <v>Los efectos identificados de los efluentes están en conformidad con la legislación y con las prescripciones de la evaluación de impacto ambiental (EIA)/plan de gestión ambiental (PGA).</v>
      </c>
      <c r="L81" s="57" t="str">
        <f>IF(Checklist48[[#This Row],[SGUID]]="",IF(Checklist48[[#This Row],[SSGUID]]="",INDEX(PIs[[Column1]:[SS]],MATCH(Checklist48[[#This Row],[PIGUID]],PIs[GUID],0),6),""),"")</f>
        <v>Es responsabilidad del productor garantizar que ningún proceso con un impacto en el agua receptora supere los objetivos del PGA. En la entrevista, la dirección de la finca debe demostrar que conoce la legislación y la cumple. Debe haber registros y permisos de descarga válidos y que operen dentro de los límites de cada sitio. Se debe poder supervisar el progreso.</v>
      </c>
      <c r="M81" s="57" t="str">
        <f>IF(Checklist48[[#This Row],[SSGUID]]="",IF(Checklist48[[#This Row],[PIGUID]]="","",INDEX(PIs[[Column1]:[SS]],MATCH(Checklist48[[#This Row],[PIGUID]],PIs[GUID],0),8)),"")</f>
        <v>Obligación Mayor</v>
      </c>
      <c r="N81" s="84"/>
      <c r="O81" s="84"/>
      <c r="P81" s="57" t="str">
        <f>IF(Checklist48[[#This Row],[ifna]]="NA","",IF(Checklist48[[#This Row],[RelatedPQ]]=0,"",IF(Checklist48[[#This Row],[RelatedPQ]]="","",IF((INDEX(S2PQ_relational[],MATCH(Checklist48[[#This Row],[PIGUID&amp;NO]],S2PQ_relational[PIGUID &amp; "NO"],0),1))=Checklist48[[#This Row],[PIGUID]],"no aplicable",""))))</f>
        <v/>
      </c>
      <c r="Q81" s="57" t="str">
        <f>IF(Checklist48[[#This Row],[N/A]]="no aplicable",INDEX(S2PQ[[Preguntas del paso 2]:[Justification]],MATCH(Checklist48[[#This Row],[RelatedPQ]],S2PQ[S2PQGUID],0),3),"")</f>
        <v/>
      </c>
      <c r="R81" s="84"/>
    </row>
    <row r="82" spans="2:18" ht="67.5" x14ac:dyDescent="0.25">
      <c r="B82" s="51" t="s">
        <v>1012</v>
      </c>
      <c r="C82" s="46"/>
      <c r="D82" s="58">
        <f>IF(Checklist48[[#This Row],[SGUID]]="",IF(Checklist48[[#This Row],[SSGUID]]="",0,1),1)</f>
        <v>1</v>
      </c>
      <c r="E82" s="46"/>
      <c r="F82" s="55" t="str">
        <f>_xlfn.IFNA(Checklist48[[#This Row],[RelatedPQ]],"NA")</f>
        <v/>
      </c>
      <c r="G82" s="55" t="str">
        <f>IF(Checklist48[[#This Row],[PIGUID]]="","",INDEX(S2PQ_relational[],MATCH(Checklist48[[#This Row],[PIGUID&amp;NO]],S2PQ_relational[PIGUID &amp; "NO"],0),2))</f>
        <v/>
      </c>
      <c r="H82" s="55" t="str">
        <f>Checklist48[[#This Row],[PIGUID]]&amp;"NO"</f>
        <v>NO</v>
      </c>
      <c r="I82" s="55" t="str">
        <f>IF(Checklist48[[#This Row],[PIGUID]]="","",INDEX(PIs[NA Exempt],MATCH(Checklist48[[#This Row],[PIGUID]],PIs[GUID],0),1))</f>
        <v/>
      </c>
      <c r="J82" s="57" t="str">
        <f>IF(Checklist48[[#This Row],[SGUID]]="",IF(Checklist48[[#This Row],[SSGUID]]="",IF(Checklist48[[#This Row],[PIGUID]]="","",INDEX(PIs[[Column1]:[SS]],MATCH(Checklist48[[#This Row],[PIGUID]],PIs[GUID],0),2)),INDEX(PIs[[Column1]:[SS]],MATCH(Checklist48[[#This Row],[SSGUID]],PIs[SSGUID],0),18)),INDEX(PIs[[Column1]:[SS]],MATCH(Checklist48[[#This Row],[SGUID]],PIs[SGUID],0),14))</f>
        <v>AQ 07 CONSERVACIÓN</v>
      </c>
      <c r="K82" s="57" t="str">
        <f>IF(Checklist48[[#This Row],[SGUID]]="",IF(Checklist48[[#This Row],[SSGUID]]="",IF(Checklist48[[#This Row],[PIGUID]]="","",INDEX(PIs[[Column1]:[SS]],MATCH(Checklist48[[#This Row],[PIGUID]],PIs[GUID],0),4)),INDEX(PIs[[Column1]:[Ssbody]],MATCH(Checklist48[[#This Row],[SSGUID]],PIs[SSGUID],0),19)),INDEX(PIs[[Column1]:[SS]],MATCH(Checklist48[[#This Row],[SGUID]],PIs[SGUID],0),15))</f>
        <v>Hay un vínculo intrínseco entre la producción agropecuaria y el medio ambiente. La gestión de la vida silvestre y el paisaje es de gran importancia. La abundancia y diversidad de la flora y fauna contribuyen a mejorar las especies y la diversidad estructural del terreno y del paisaje.</v>
      </c>
      <c r="L82" s="57" t="str">
        <f>IF(Checklist48[[#This Row],[SGUID]]="",IF(Checklist48[[#This Row],[SSGUID]]="",INDEX(PIs[[Column1]:[SS]],MATCH(Checklist48[[#This Row],[PIGUID]],PIs[GUID],0),6),""),"")</f>
        <v/>
      </c>
      <c r="M82" s="57" t="str">
        <f>IF(Checklist48[[#This Row],[SSGUID]]="",IF(Checklist48[[#This Row],[PIGUID]]="","",INDEX(PIs[[Column1]:[SS]],MATCH(Checklist48[[#This Row],[PIGUID]],PIs[GUID],0),8)),"")</f>
        <v/>
      </c>
      <c r="N82" s="84"/>
      <c r="O82" s="84"/>
      <c r="P82" s="57" t="str">
        <f>IF(Checklist48[[#This Row],[ifna]]="NA","",IF(Checklist48[[#This Row],[RelatedPQ]]=0,"",IF(Checklist48[[#This Row],[RelatedPQ]]="","",IF((INDEX(S2PQ_relational[],MATCH(Checklist48[[#This Row],[PIGUID&amp;NO]],S2PQ_relational[PIGUID &amp; "NO"],0),1))=Checklist48[[#This Row],[PIGUID]],"no aplicable",""))))</f>
        <v/>
      </c>
      <c r="Q82" s="57" t="str">
        <f>IF(Checklist48[[#This Row],[N/A]]="no aplicable",INDEX(S2PQ[[Preguntas del paso 2]:[Justification]],MATCH(Checklist48[[#This Row],[RelatedPQ]],S2PQ[S2PQGUID],0),3),"")</f>
        <v/>
      </c>
      <c r="R82" s="84"/>
    </row>
    <row r="83" spans="2:18" ht="168.75" x14ac:dyDescent="0.25">
      <c r="B83" s="51"/>
      <c r="C83" s="46" t="s">
        <v>1229</v>
      </c>
      <c r="D83" s="58">
        <f>IF(Checklist48[[#This Row],[SGUID]]="",IF(Checklist48[[#This Row],[SSGUID]]="",0,1),1)</f>
        <v>1</v>
      </c>
      <c r="E83" s="46"/>
      <c r="F83" s="55" t="str">
        <f>_xlfn.IFNA(Checklist48[[#This Row],[RelatedPQ]],"NA")</f>
        <v/>
      </c>
      <c r="G83" s="55" t="str">
        <f>IF(Checklist48[[#This Row],[PIGUID]]="","",INDEX(S2PQ_relational[],MATCH(Checklist48[[#This Row],[PIGUID&amp;NO]],S2PQ_relational[PIGUID &amp; "NO"],0),2))</f>
        <v/>
      </c>
      <c r="H83" s="55" t="str">
        <f>Checklist48[[#This Row],[PIGUID]]&amp;"NO"</f>
        <v>NO</v>
      </c>
      <c r="I83" s="55" t="str">
        <f>IF(Checklist48[[#This Row],[PIGUID]]="","",INDEX(PIs[NA Exempt],MATCH(Checklist48[[#This Row],[PIGUID]],PIs[GUID],0),1))</f>
        <v/>
      </c>
      <c r="J83" s="57" t="str">
        <f>IF(Checklist48[[#This Row],[SGUID]]="",IF(Checklist48[[#This Row],[SSGUID]]="",IF(Checklist48[[#This Row],[PIGUID]]="","",INDEX(PIs[[Column1]:[SS]],MATCH(Checklist48[[#This Row],[PIGUID]],PIs[GUID],0),2)),INDEX(PIs[[Column1]:[SS]],MATCH(Checklist48[[#This Row],[SSGUID]],PIs[SSGUID],0),18)),INDEX(PIs[[Column1]:[SS]],MATCH(Checklist48[[#This Row],[SGUID]],PIs[SGUID],0),14))</f>
        <v>AQ 07.01 Impacto de la producción en el medio ambiente y en la biodiversidad</v>
      </c>
      <c r="K83" s="57" t="str">
        <f>IF(Checklist48[[#This Row],[SGUID]]="",IF(Checklist48[[#This Row],[SSGUID]]="",IF(Checklist48[[#This Row],[PIGUID]]="","",INDEX(PIs[[Column1]:[SS]],MATCH(Checklist48[[#This Row],[PIGUID]],PIs[GUID],0),4)),INDEX(PIs[[Column1]:[Ssbody]],MATCH(Checklist48[[#This Row],[SSGUID]],PIs[SSGUID],0),19)),INDEX(PIs[[Column1]:[SS]],MATCH(Checklist48[[#This Row],[SGUID]],PIs[SGUID],0),15))</f>
        <v>El fraude alimentario puede darse en la producción primaria cuando los proveedores ofrecen productos/materiales de insumos que no se corresponden con las especificaciones. Esto puede ocasionar crisis de salud pública, por lo que los productores deberían tomar medidas para mitigar estos riesgos. El fraude alimentario ocurre cuando se lanzan deliberadamente alimentos al mercado para obtener con la intención de engañar al consumidor para obtener beneficios económicos (p. ej., la venta de alimentos no aptos que pueden ser perjudiciales, una descripción falsa del alimento, etc.). La venta de alimentos que han sido robados y/o producidos de manera ilegal también se puede considerar fraude alimentario.</v>
      </c>
      <c r="L83" s="57" t="str">
        <f>IF(Checklist48[[#This Row],[SGUID]]="",IF(Checklist48[[#This Row],[SSGUID]]="",INDEX(PIs[[Column1]:[SS]],MATCH(Checklist48[[#This Row],[PIGUID]],PIs[GUID],0),6),""),"")</f>
        <v/>
      </c>
      <c r="M83" s="57" t="str">
        <f>IF(Checklist48[[#This Row],[SSGUID]]="",IF(Checklist48[[#This Row],[PIGUID]]="","",INDEX(PIs[[Column1]:[SS]],MATCH(Checklist48[[#This Row],[PIGUID]],PIs[GUID],0),8)),"")</f>
        <v/>
      </c>
      <c r="N83" s="84"/>
      <c r="O83" s="84"/>
      <c r="P83" s="57" t="str">
        <f>IF(Checklist48[[#This Row],[ifna]]="NA","",IF(Checklist48[[#This Row],[RelatedPQ]]=0,"",IF(Checklist48[[#This Row],[RelatedPQ]]="","",IF((INDEX(S2PQ_relational[],MATCH(Checklist48[[#This Row],[PIGUID&amp;NO]],S2PQ_relational[PIGUID &amp; "NO"],0),1))=Checklist48[[#This Row],[PIGUID]],"no aplicable",""))))</f>
        <v/>
      </c>
      <c r="Q83" s="57" t="str">
        <f>IF(Checklist48[[#This Row],[N/A]]="no aplicable",INDEX(S2PQ[[Preguntas del paso 2]:[Justification]],MATCH(Checklist48[[#This Row],[RelatedPQ]],S2PQ[S2PQGUID],0),3),"")</f>
        <v/>
      </c>
      <c r="R83" s="84"/>
    </row>
    <row r="84" spans="2:18" ht="112.5" x14ac:dyDescent="0.25">
      <c r="B84" s="51"/>
      <c r="C84" s="46"/>
      <c r="D84" s="58">
        <f>IF(Checklist48[[#This Row],[SGUID]]="",IF(Checklist48[[#This Row],[SSGUID]]="",0,1),1)</f>
        <v>0</v>
      </c>
      <c r="E84" s="46" t="s">
        <v>1251</v>
      </c>
      <c r="F84" s="55" t="str">
        <f>_xlfn.IFNA(Checklist48[[#This Row],[RelatedPQ]],"NA")</f>
        <v>NA</v>
      </c>
      <c r="G84" s="55" t="e">
        <f>IF(Checklist48[[#This Row],[PIGUID]]="","",INDEX(S2PQ_relational[],MATCH(Checklist48[[#This Row],[PIGUID&amp;NO]],S2PQ_relational[PIGUID &amp; "NO"],0),2))</f>
        <v>#N/A</v>
      </c>
      <c r="H84" s="55" t="str">
        <f>Checklist48[[#This Row],[PIGUID]]&amp;"NO"</f>
        <v>13YHTtkoTJx8gBkl1sZXPLNO</v>
      </c>
      <c r="I84" s="55" t="b">
        <f>IF(Checklist48[[#This Row],[PIGUID]]="","",INDEX(PIs[NA Exempt],MATCH(Checklist48[[#This Row],[PIGUID]],PIs[GUID],0),1))</f>
        <v>0</v>
      </c>
      <c r="J84" s="57" t="str">
        <f>IF(Checklist48[[#This Row],[SGUID]]="",IF(Checklist48[[#This Row],[SSGUID]]="",IF(Checklist48[[#This Row],[PIGUID]]="","",INDEX(PIs[[Column1]:[SS]],MATCH(Checklist48[[#This Row],[PIGUID]],PIs[GUID],0),2)),INDEX(PIs[[Column1]:[SS]],MATCH(Checklist48[[#This Row],[SSGUID]],PIs[SSGUID],0),18)),INDEX(PIs[[Column1]:[SS]],MATCH(Checklist48[[#This Row],[SGUID]],PIs[SGUID],0),14))</f>
        <v>AQ-GFS 07.01.01</v>
      </c>
      <c r="K84" s="57" t="str">
        <f>IF(Checklist48[[#This Row],[SGUID]]="",IF(Checklist48[[#This Row],[SSGUID]]="",IF(Checklist48[[#This Row],[PIGUID]]="","",INDEX(PIs[[Column1]:[SS]],MATCH(Checklist48[[#This Row],[PIGUID]],PIs[GUID],0),4)),INDEX(PIs[[Column1]:[Ssbody]],MATCH(Checklist48[[#This Row],[SSGUID]],PIs[SSGUID],0),19)),INDEX(PIs[[Column1]:[SS]],MATCH(Checklist48[[#This Row],[SGUID]],PIs[SGUID],0),15))</f>
        <v>El productor cuenta con un plan de gestión de la vida silvestre y de conservación que reconozca el impacto de las actividades de producción (incluidos los posibles escapes) en el medio ambiente.</v>
      </c>
      <c r="L84" s="57" t="str">
        <f>IF(Checklist48[[#This Row],[SGUID]]="",IF(Checklist48[[#This Row],[SSGUID]]="",INDEX(PIs[[Column1]:[SS]],MATCH(Checklist48[[#This Row],[PIGUID]],PIs[GUID],0),6),""),"")</f>
        <v>Debe existir un plan de acción documentado que tenga como objetivo mejorar los hábitats y mantener la biodiversidad en la finca, y que no haya ningún escape. El plan puede ser individual o regional si la finca participa o queda cubierta por una actividad regional de tales características. El plan de acción debe atender especialmente las áreas de interés ambiental que estén bajo protección. Cuando corresponda, debe hacer referencia a los requisitos legales aplicables.</v>
      </c>
      <c r="M84" s="57" t="str">
        <f>IF(Checklist48[[#This Row],[SSGUID]]="",IF(Checklist48[[#This Row],[PIGUID]]="","",INDEX(PIs[[Column1]:[SS]],MATCH(Checklist48[[#This Row],[PIGUID]],PIs[GUID],0),8)),"")</f>
        <v>Obligación Mayor</v>
      </c>
      <c r="N84" s="84"/>
      <c r="O84" s="84"/>
      <c r="P84" s="57" t="str">
        <f>IF(Checklist48[[#This Row],[ifna]]="NA","",IF(Checklist48[[#This Row],[RelatedPQ]]=0,"",IF(Checklist48[[#This Row],[RelatedPQ]]="","",IF((INDEX(S2PQ_relational[],MATCH(Checklist48[[#This Row],[PIGUID&amp;NO]],S2PQ_relational[PIGUID &amp; "NO"],0),1))=Checklist48[[#This Row],[PIGUID]],"no aplicable",""))))</f>
        <v/>
      </c>
      <c r="Q84" s="57" t="str">
        <f>IF(Checklist48[[#This Row],[N/A]]="no aplicable",INDEX(S2PQ[[Preguntas del paso 2]:[Justification]],MATCH(Checklist48[[#This Row],[RelatedPQ]],S2PQ[S2PQGUID],0),3),"")</f>
        <v/>
      </c>
      <c r="R84" s="84"/>
    </row>
    <row r="85" spans="2:18" ht="191.25" x14ac:dyDescent="0.25">
      <c r="B85" s="51"/>
      <c r="C85" s="46"/>
      <c r="D85" s="58">
        <f>IF(Checklist48[[#This Row],[SGUID]]="",IF(Checklist48[[#This Row],[SSGUID]]="",0,1),1)</f>
        <v>0</v>
      </c>
      <c r="E85" s="46" t="s">
        <v>1223</v>
      </c>
      <c r="F85" s="55" t="str">
        <f>_xlfn.IFNA(Checklist48[[#This Row],[RelatedPQ]],"NA")</f>
        <v>NA</v>
      </c>
      <c r="G85" s="55" t="e">
        <f>IF(Checklist48[[#This Row],[PIGUID]]="","",INDEX(S2PQ_relational[],MATCH(Checklist48[[#This Row],[PIGUID&amp;NO]],S2PQ_relational[PIGUID &amp; "NO"],0),2))</f>
        <v>#N/A</v>
      </c>
      <c r="H85" s="55" t="str">
        <f>Checklist48[[#This Row],[PIGUID]]&amp;"NO"</f>
        <v>44hX7fy1kwDG9ncl1ATzqtNO</v>
      </c>
      <c r="I85" s="55" t="b">
        <f>IF(Checklist48[[#This Row],[PIGUID]]="","",INDEX(PIs[NA Exempt],MATCH(Checklist48[[#This Row],[PIGUID]],PIs[GUID],0),1))</f>
        <v>0</v>
      </c>
      <c r="J85" s="57" t="str">
        <f>IF(Checklist48[[#This Row],[SGUID]]="",IF(Checklist48[[#This Row],[SSGUID]]="",IF(Checklist48[[#This Row],[PIGUID]]="","",INDEX(PIs[[Column1]:[SS]],MATCH(Checklist48[[#This Row],[PIGUID]],PIs[GUID],0),2)),INDEX(PIs[[Column1]:[SS]],MATCH(Checklist48[[#This Row],[SSGUID]],PIs[SSGUID],0),18)),INDEX(PIs[[Column1]:[SS]],MATCH(Checklist48[[#This Row],[SGUID]],PIs[SGUID],0),14))</f>
        <v>AQ-GFS 07.01.02</v>
      </c>
      <c r="K85" s="57" t="str">
        <f>IF(Checklist48[[#This Row],[SGUID]]="",IF(Checklist48[[#This Row],[SSGUID]]="",IF(Checklist48[[#This Row],[PIGUID]]="","",INDEX(PIs[[Column1]:[SS]],MATCH(Checklist48[[#This Row],[PIGUID]],PIs[GUID],0),4)),INDEX(PIs[[Column1]:[Ssbody]],MATCH(Checklist48[[#This Row],[SSGUID]],PIs[SSGUID],0),19)),INDEX(PIs[[Column1]:[SS]],MATCH(Checklist48[[#This Row],[SGUID]],PIs[SGUID],0),15))</f>
        <v>El productor considera cómo mejorar el medio ambiente en beneficio de la comunidad local y de la flora y fauna, con una política que es compatible con la producción acuícola comercial sostenible, esforzándose siempre por minimizar el impacto ambiental.</v>
      </c>
      <c r="L85" s="57" t="str">
        <f>IF(Checklist48[[#This Row],[SGUID]]="",IF(Checklist48[[#This Row],[SSGUID]]="",INDEX(PIs[[Column1]:[SS]],MATCH(Checklist48[[#This Row],[PIGUID]],PIs[GUID],0),6),""),"")</f>
        <v>Debería haber acciones e iniciativas tangibles que se puedan demostrar:
1) Por el productor en el sitio de producción, a escala local o a escala regional
2) Mediante la participación en un grupo activo en esquemas de apoyo ambiental preocupado por la calidad y los elementos de los hábitats
El plan de conservación debería incluir el compromiso de realizar una evaluación inicial para determinar los niveles actuales, la ubicación, la condición, etc., de la fauna y flora en la finca, de una manera que permita planificar futuras acciones. El plan de conservación también debería incluir una lista clara de prioridades y acciones para mejorar los hábitats de la flora y fauna (cuando sea viable) y para fomentar la biodiversidad en la finca.</v>
      </c>
      <c r="M85" s="57" t="str">
        <f>IF(Checklist48[[#This Row],[SSGUID]]="",IF(Checklist48[[#This Row],[PIGUID]]="","",INDEX(PIs[[Column1]:[SS]],MATCH(Checklist48[[#This Row],[PIGUID]],PIs[GUID],0),8)),"")</f>
        <v>Recomendación</v>
      </c>
      <c r="N85" s="84"/>
      <c r="O85" s="84"/>
      <c r="P85" s="57" t="str">
        <f>IF(Checklist48[[#This Row],[ifna]]="NA","",IF(Checklist48[[#This Row],[RelatedPQ]]=0,"",IF(Checklist48[[#This Row],[RelatedPQ]]="","",IF((INDEX(S2PQ_relational[],MATCH(Checklist48[[#This Row],[PIGUID&amp;NO]],S2PQ_relational[PIGUID &amp; "NO"],0),1))=Checklist48[[#This Row],[PIGUID]],"no aplicable",""))))</f>
        <v/>
      </c>
      <c r="Q85" s="57" t="str">
        <f>IF(Checklist48[[#This Row],[N/A]]="no aplicable",INDEX(S2PQ[[Preguntas del paso 2]:[Justification]],MATCH(Checklist48[[#This Row],[RelatedPQ]],S2PQ[S2PQGUID],0),3),"")</f>
        <v/>
      </c>
      <c r="R85" s="84"/>
    </row>
    <row r="86" spans="2:18" ht="45" x14ac:dyDescent="0.25">
      <c r="B86" s="51"/>
      <c r="C86" s="46" t="s">
        <v>1185</v>
      </c>
      <c r="D86" s="58">
        <f>IF(Checklist48[[#This Row],[SGUID]]="",IF(Checklist48[[#This Row],[SSGUID]]="",0,1),1)</f>
        <v>1</v>
      </c>
      <c r="E86" s="46"/>
      <c r="F86" s="55" t="str">
        <f>_xlfn.IFNA(Checklist48[[#This Row],[RelatedPQ]],"NA")</f>
        <v/>
      </c>
      <c r="G86" s="55" t="str">
        <f>IF(Checklist48[[#This Row],[PIGUID]]="","",INDEX(S2PQ_relational[],MATCH(Checklist48[[#This Row],[PIGUID&amp;NO]],S2PQ_relational[PIGUID &amp; "NO"],0),2))</f>
        <v/>
      </c>
      <c r="H86" s="55" t="str">
        <f>Checklist48[[#This Row],[PIGUID]]&amp;"NO"</f>
        <v>NO</v>
      </c>
      <c r="I86" s="55" t="str">
        <f>IF(Checklist48[[#This Row],[PIGUID]]="","",INDEX(PIs[NA Exempt],MATCH(Checklist48[[#This Row],[PIGUID]],PIs[GUID],0),1))</f>
        <v/>
      </c>
      <c r="J86" s="57" t="str">
        <f>IF(Checklist48[[#This Row],[SGUID]]="",IF(Checklist48[[#This Row],[SSGUID]]="",IF(Checklist48[[#This Row],[PIGUID]]="","",INDEX(PIs[[Column1]:[SS]],MATCH(Checklist48[[#This Row],[PIGUID]],PIs[GUID],0),2)),INDEX(PIs[[Column1]:[SS]],MATCH(Checklist48[[#This Row],[SSGUID]],PIs[SSGUID],0),18)),INDEX(PIs[[Column1]:[SS]],MATCH(Checklist48[[#This Row],[SGUID]],PIs[SGUID],0),14))</f>
        <v>AQ 07.02 Plan de exclusión de depredadores</v>
      </c>
      <c r="K86" s="57" t="str">
        <f>IF(Checklist48[[#This Row],[SGUID]]="",IF(Checklist48[[#This Row],[SSGUID]]="",IF(Checklist48[[#This Row],[PIGUID]]="","",INDEX(PIs[[Column1]:[SS]],MATCH(Checklist48[[#This Row],[PIGUID]],PIs[GUID],0),4)),INDEX(PIs[[Column1]:[Ssbody]],MATCH(Checklist48[[#This Row],[SSGUID]],PIs[SSGUID],0),19)),INDEX(PIs[[Column1]:[SS]],MATCH(Checklist48[[#This Row],[SGUID]],PIs[SGUID],0),15))</f>
        <v>-</v>
      </c>
      <c r="L86" s="57" t="str">
        <f>IF(Checklist48[[#This Row],[SGUID]]="",IF(Checklist48[[#This Row],[SSGUID]]="",INDEX(PIs[[Column1]:[SS]],MATCH(Checklist48[[#This Row],[PIGUID]],PIs[GUID],0),6),""),"")</f>
        <v/>
      </c>
      <c r="M86" s="57" t="str">
        <f>IF(Checklist48[[#This Row],[SSGUID]]="",IF(Checklist48[[#This Row],[PIGUID]]="","",INDEX(PIs[[Column1]:[SS]],MATCH(Checklist48[[#This Row],[PIGUID]],PIs[GUID],0),8)),"")</f>
        <v/>
      </c>
      <c r="N86" s="84"/>
      <c r="O86" s="84"/>
      <c r="P86" s="57" t="str">
        <f>IF(Checklist48[[#This Row],[ifna]]="NA","",IF(Checklist48[[#This Row],[RelatedPQ]]=0,"",IF(Checklist48[[#This Row],[RelatedPQ]]="","",IF((INDEX(S2PQ_relational[],MATCH(Checklist48[[#This Row],[PIGUID&amp;NO]],S2PQ_relational[PIGUID &amp; "NO"],0),1))=Checklist48[[#This Row],[PIGUID]],"no aplicable",""))))</f>
        <v/>
      </c>
      <c r="Q86" s="57" t="str">
        <f>IF(Checklist48[[#This Row],[N/A]]="no aplicable",INDEX(S2PQ[[Preguntas del paso 2]:[Justification]],MATCH(Checklist48[[#This Row],[RelatedPQ]],S2PQ[S2PQGUID],0),3),"")</f>
        <v/>
      </c>
      <c r="R86" s="84"/>
    </row>
    <row r="87" spans="2:18" ht="78.75" x14ac:dyDescent="0.25">
      <c r="B87" s="51"/>
      <c r="C87" s="46"/>
      <c r="D87" s="58">
        <f>IF(Checklist48[[#This Row],[SGUID]]="",IF(Checklist48[[#This Row],[SSGUID]]="",0,1),1)</f>
        <v>0</v>
      </c>
      <c r="E87" s="46" t="s">
        <v>1192</v>
      </c>
      <c r="F87" s="55" t="str">
        <f>_xlfn.IFNA(Checklist48[[#This Row],[RelatedPQ]],"NA")</f>
        <v>NA</v>
      </c>
      <c r="G87" s="55" t="e">
        <f>IF(Checklist48[[#This Row],[PIGUID]]="","",INDEX(S2PQ_relational[],MATCH(Checklist48[[#This Row],[PIGUID&amp;NO]],S2PQ_relational[PIGUID &amp; "NO"],0),2))</f>
        <v>#N/A</v>
      </c>
      <c r="H87" s="55" t="str">
        <f>Checklist48[[#This Row],[PIGUID]]&amp;"NO"</f>
        <v>3Mc0XGpJujsA7U3R7DZRoWNO</v>
      </c>
      <c r="I87" s="55" t="b">
        <f>IF(Checklist48[[#This Row],[PIGUID]]="","",INDEX(PIs[NA Exempt],MATCH(Checklist48[[#This Row],[PIGUID]],PIs[GUID],0),1))</f>
        <v>0</v>
      </c>
      <c r="J87" s="57" t="str">
        <f>IF(Checklist48[[#This Row],[SGUID]]="",IF(Checklist48[[#This Row],[SSGUID]]="",IF(Checklist48[[#This Row],[PIGUID]]="","",INDEX(PIs[[Column1]:[SS]],MATCH(Checklist48[[#This Row],[PIGUID]],PIs[GUID],0),2)),INDEX(PIs[[Column1]:[SS]],MATCH(Checklist48[[#This Row],[SSGUID]],PIs[SSGUID],0),18)),INDEX(PIs[[Column1]:[SS]],MATCH(Checklist48[[#This Row],[SGUID]],PIs[SGUID],0),14))</f>
        <v>AQ-GFS 07.02.01</v>
      </c>
      <c r="K87" s="57" t="str">
        <f>IF(Checklist48[[#This Row],[SGUID]]="",IF(Checklist48[[#This Row],[SSGUID]]="",IF(Checklist48[[#This Row],[PIGUID]]="","",INDEX(PIs[[Column1]:[SS]],MATCH(Checklist48[[#This Row],[PIGUID]],PIs[GUID],0),4)),INDEX(PIs[[Column1]:[Ssbody]],MATCH(Checklist48[[#This Row],[SSGUID]],PIs[SSGUID],0),19)),INDEX(PIs[[Column1]:[SS]],MATCH(Checklist48[[#This Row],[SGUID]],PIs[SGUID],0),15))</f>
        <v>El productor realiza una evaluación de riesgos para evaluar si se requieren redes antidepredadores a modo de prevención.</v>
      </c>
      <c r="L87" s="57" t="str">
        <f>IF(Checklist48[[#This Row],[SGUID]]="",IF(Checklist48[[#This Row],[SSGUID]]="",INDEX(PIs[[Column1]:[SS]],MATCH(Checklist48[[#This Row],[PIGUID]],PIs[GUID],0),6),""),"")</f>
        <v>Se debe realizar una evaluación de riesgos, cuyos resultados determinarán si se requieren redes antidepredadores, qué tamaño limitaría el acceso a las poblaciones de cultivo y cómo evitar que las especies acuáticas de cultivo se enreden. Consulte AQ 20.02.14 sobre la evaluación de riesgos de bienestar animal.</v>
      </c>
      <c r="M87" s="57" t="str">
        <f>IF(Checklist48[[#This Row],[SSGUID]]="",IF(Checklist48[[#This Row],[PIGUID]]="","",INDEX(PIs[[Column1]:[SS]],MATCH(Checklist48[[#This Row],[PIGUID]],PIs[GUID],0),8)),"")</f>
        <v>Obligación Mayor</v>
      </c>
      <c r="N87" s="84"/>
      <c r="O87" s="84"/>
      <c r="P87" s="57" t="str">
        <f>IF(Checklist48[[#This Row],[ifna]]="NA","",IF(Checklist48[[#This Row],[RelatedPQ]]=0,"",IF(Checklist48[[#This Row],[RelatedPQ]]="","",IF((INDEX(S2PQ_relational[],MATCH(Checklist48[[#This Row],[PIGUID&amp;NO]],S2PQ_relational[PIGUID &amp; "NO"],0),1))=Checklist48[[#This Row],[PIGUID]],"no aplicable",""))))</f>
        <v/>
      </c>
      <c r="Q87" s="57" t="str">
        <f>IF(Checklist48[[#This Row],[N/A]]="no aplicable",INDEX(S2PQ[[Preguntas del paso 2]:[Justification]],MATCH(Checklist48[[#This Row],[RelatedPQ]],S2PQ[S2PQGUID],0),3),"")</f>
        <v/>
      </c>
      <c r="R87" s="84"/>
    </row>
    <row r="88" spans="2:18" ht="67.5" x14ac:dyDescent="0.25">
      <c r="B88" s="51"/>
      <c r="C88" s="46"/>
      <c r="D88" s="58">
        <f>IF(Checklist48[[#This Row],[SGUID]]="",IF(Checklist48[[#This Row],[SSGUID]]="",0,1),1)</f>
        <v>0</v>
      </c>
      <c r="E88" s="46" t="s">
        <v>1179</v>
      </c>
      <c r="F88" s="55" t="str">
        <f>_xlfn.IFNA(Checklist48[[#This Row],[RelatedPQ]],"NA")</f>
        <v>NA</v>
      </c>
      <c r="G88" s="55" t="e">
        <f>IF(Checklist48[[#This Row],[PIGUID]]="","",INDEX(S2PQ_relational[],MATCH(Checklist48[[#This Row],[PIGUID&amp;NO]],S2PQ_relational[PIGUID &amp; "NO"],0),2))</f>
        <v>#N/A</v>
      </c>
      <c r="H88" s="55" t="str">
        <f>Checklist48[[#This Row],[PIGUID]]&amp;"NO"</f>
        <v>4mIqmhyloqtSIADDZOKAhdNO</v>
      </c>
      <c r="I88" s="55" t="b">
        <f>IF(Checklist48[[#This Row],[PIGUID]]="","",INDEX(PIs[NA Exempt],MATCH(Checklist48[[#This Row],[PIGUID]],PIs[GUID],0),1))</f>
        <v>0</v>
      </c>
      <c r="J88" s="57" t="str">
        <f>IF(Checklist48[[#This Row],[SGUID]]="",IF(Checklist48[[#This Row],[SSGUID]]="",IF(Checklist48[[#This Row],[PIGUID]]="","",INDEX(PIs[[Column1]:[SS]],MATCH(Checklist48[[#This Row],[PIGUID]],PIs[GUID],0),2)),INDEX(PIs[[Column1]:[SS]],MATCH(Checklist48[[#This Row],[SSGUID]],PIs[SSGUID],0),18)),INDEX(PIs[[Column1]:[SS]],MATCH(Checklist48[[#This Row],[SGUID]],PIs[SGUID],0),14))</f>
        <v>AQ-GFS 07.02.02</v>
      </c>
      <c r="K88" s="57" t="str">
        <f>IF(Checklist48[[#This Row],[SGUID]]="",IF(Checklist48[[#This Row],[SSGUID]]="",IF(Checklist48[[#This Row],[PIGUID]]="","",INDEX(PIs[[Column1]:[SS]],MATCH(Checklist48[[#This Row],[PIGUID]],PIs[GUID],0),4)),INDEX(PIs[[Column1]:[Ssbody]],MATCH(Checklist48[[#This Row],[SSGUID]],PIs[SSGUID],0),19)),INDEX(PIs[[Column1]:[SS]],MATCH(Checklist48[[#This Row],[SGUID]],PIs[SGUID],0),15))</f>
        <v>Si se necesitan redes, hay establecido un sistema de revisión de redes comunes y redes antidepredadores con el fin de reducir el impacto negativo en la vida silvestre.</v>
      </c>
      <c r="L88" s="57" t="str">
        <f>IF(Checklist48[[#This Row],[SGUID]]="",IF(Checklist48[[#This Row],[SSGUID]]="",INDEX(PIs[[Column1]:[SS]],MATCH(Checklist48[[#This Row],[PIGUID]],PIs[GUID],0),6),""),"")</f>
        <v>Debe haber establecido un sistema de registros y un sistema de gestión de redes con el fin de demostrar que hay redes y que estas se utilizan con el fin de reducir el impacto negativo en la vida silvestre. Las entrevistas con los trabajadores se deben tener en cuenta para los registros justificados.</v>
      </c>
      <c r="M88" s="57" t="str">
        <f>IF(Checklist48[[#This Row],[SSGUID]]="",IF(Checklist48[[#This Row],[PIGUID]]="","",INDEX(PIs[[Column1]:[SS]],MATCH(Checklist48[[#This Row],[PIGUID]],PIs[GUID],0),8)),"")</f>
        <v>Obligación Mayor</v>
      </c>
      <c r="N88" s="84"/>
      <c r="O88" s="84"/>
      <c r="P88" s="57" t="str">
        <f>IF(Checklist48[[#This Row],[ifna]]="NA","",IF(Checklist48[[#This Row],[RelatedPQ]]=0,"",IF(Checklist48[[#This Row],[RelatedPQ]]="","",IF((INDEX(S2PQ_relational[],MATCH(Checklist48[[#This Row],[PIGUID&amp;NO]],S2PQ_relational[PIGUID &amp; "NO"],0),1))=Checklist48[[#This Row],[PIGUID]],"no aplicable",""))))</f>
        <v/>
      </c>
      <c r="Q88" s="57" t="str">
        <f>IF(Checklist48[[#This Row],[N/A]]="no aplicable",INDEX(S2PQ[[Preguntas del paso 2]:[Justification]],MATCH(Checklist48[[#This Row],[RelatedPQ]],S2PQ[S2PQGUID],0),3),"")</f>
        <v/>
      </c>
      <c r="R88" s="84"/>
    </row>
    <row r="89" spans="2:18" ht="258.75" x14ac:dyDescent="0.25">
      <c r="B89" s="51"/>
      <c r="C89" s="46"/>
      <c r="D89" s="58">
        <f>IF(Checklist48[[#This Row],[SGUID]]="",IF(Checklist48[[#This Row],[SSGUID]]="",0,1),1)</f>
        <v>0</v>
      </c>
      <c r="E89" s="46" t="s">
        <v>1217</v>
      </c>
      <c r="F89" s="55" t="str">
        <f>_xlfn.IFNA(Checklist48[[#This Row],[RelatedPQ]],"NA")</f>
        <v>NA</v>
      </c>
      <c r="G89" s="55" t="e">
        <f>IF(Checklist48[[#This Row],[PIGUID]]="","",INDEX(S2PQ_relational[],MATCH(Checklist48[[#This Row],[PIGUID&amp;NO]],S2PQ_relational[PIGUID &amp; "NO"],0),2))</f>
        <v>#N/A</v>
      </c>
      <c r="H89" s="55" t="str">
        <f>Checklist48[[#This Row],[PIGUID]]&amp;"NO"</f>
        <v>7F0M6Tm1fvzlJDu1vWbsVhNO</v>
      </c>
      <c r="I89" s="55" t="b">
        <f>IF(Checklist48[[#This Row],[PIGUID]]="","",INDEX(PIs[NA Exempt],MATCH(Checklist48[[#This Row],[PIGUID]],PIs[GUID],0),1))</f>
        <v>0</v>
      </c>
      <c r="J89" s="57" t="str">
        <f>IF(Checklist48[[#This Row],[SGUID]]="",IF(Checklist48[[#This Row],[SSGUID]]="",IF(Checklist48[[#This Row],[PIGUID]]="","",INDEX(PIs[[Column1]:[SS]],MATCH(Checklist48[[#This Row],[PIGUID]],PIs[GUID],0),2)),INDEX(PIs[[Column1]:[SS]],MATCH(Checklist48[[#This Row],[SSGUID]],PIs[SSGUID],0),18)),INDEX(PIs[[Column1]:[SS]],MATCH(Checklist48[[#This Row],[SGUID]],PIs[SGUID],0),14))</f>
        <v>AQ-GFS 07.02.03</v>
      </c>
      <c r="K89" s="57" t="str">
        <f>IF(Checklist48[[#This Row],[SGUID]]="",IF(Checklist48[[#This Row],[SSGUID]]="",IF(Checklist48[[#This Row],[PIGUID]]="","",INDEX(PIs[[Column1]:[SS]],MATCH(Checklist48[[#This Row],[PIGUID]],PIs[GUID],0),4)),INDEX(PIs[[Column1]:[Ssbody]],MATCH(Checklist48[[#This Row],[SSGUID]],PIs[SSGUID],0),19)),INDEX(PIs[[Column1]:[SS]],MATCH(Checklist48[[#This Row],[SGUID]],PIs[SGUID],0),15))</f>
        <v>Las técnicas de control de depredadores implementadas evitan cualquier tipo de impacto letal en la vida silvestre.</v>
      </c>
      <c r="L89" s="57" t="str">
        <f>IF(Checklist48[[#This Row],[SGUID]]="",IF(Checklist48[[#This Row],[SSGUID]]="",INDEX(PIs[[Column1]:[SS]],MATCH(Checklist48[[#This Row],[PIGUID]],PIs[GUID],0),6),""),"")</f>
        <v>Debe haber establecido un plan eficaz de control de depredadores que emplee medidas de prevención y/o dispositivos para ahuyentar.
Los métodos antidepredadores documentados deben ser acordes con la legislación y los códigos de prácticas pertinentes, incluida la legislación sobre especies en peligro de extinción.
Si se han agotado todas las opciones de control no letales, las acciones antidepredadores de tipo letal (p. ej., si corre peligro la seguridad de los trabajadores, para evitar un sufrimiento o una mortalidad importantes entre las especies acuáticas de cultivo, o como acto de misericordia) se encuentra dentro de los límites de la legislación. El productor debe registrar todas las acciones antidepredadores de tipo letal (número de animales y especies). Debe haber disponible un permiso legal que permita las acciones antidepredadores de tipo letal.
Las acciones antidepredadores de tipo letal deben ser compasivas.</v>
      </c>
      <c r="M89" s="57" t="str">
        <f>IF(Checklist48[[#This Row],[SSGUID]]="",IF(Checklist48[[#This Row],[PIGUID]]="","",INDEX(PIs[[Column1]:[SS]],MATCH(Checklist48[[#This Row],[PIGUID]],PIs[GUID],0),8)),"")</f>
        <v>Obligación Mayor</v>
      </c>
      <c r="N89" s="84"/>
      <c r="O89" s="84"/>
      <c r="P89" s="57" t="str">
        <f>IF(Checklist48[[#This Row],[ifna]]="NA","",IF(Checklist48[[#This Row],[RelatedPQ]]=0,"",IF(Checklist48[[#This Row],[RelatedPQ]]="","",IF((INDEX(S2PQ_relational[],MATCH(Checklist48[[#This Row],[PIGUID&amp;NO]],S2PQ_relational[PIGUID &amp; "NO"],0),1))=Checklist48[[#This Row],[PIGUID]],"no aplicable",""))))</f>
        <v/>
      </c>
      <c r="Q89" s="57" t="str">
        <f>IF(Checklist48[[#This Row],[N/A]]="no aplicable",INDEX(S2PQ[[Preguntas del paso 2]:[Justification]],MATCH(Checklist48[[#This Row],[RelatedPQ]],S2PQ[S2PQGUID],0),3),"")</f>
        <v/>
      </c>
      <c r="R89" s="84"/>
    </row>
    <row r="90" spans="2:18" ht="33.75" x14ac:dyDescent="0.25">
      <c r="B90" s="51"/>
      <c r="C90" s="46" t="s">
        <v>1210</v>
      </c>
      <c r="D90" s="58">
        <f>IF(Checklist48[[#This Row],[SGUID]]="",IF(Checklist48[[#This Row],[SSGUID]]="",0,1),1)</f>
        <v>1</v>
      </c>
      <c r="E90" s="46"/>
      <c r="F90" s="55" t="str">
        <f>_xlfn.IFNA(Checklist48[[#This Row],[RelatedPQ]],"NA")</f>
        <v/>
      </c>
      <c r="G90" s="55" t="str">
        <f>IF(Checklist48[[#This Row],[PIGUID]]="","",INDEX(S2PQ_relational[],MATCH(Checklist48[[#This Row],[PIGUID&amp;NO]],S2PQ_relational[PIGUID &amp; "NO"],0),2))</f>
        <v/>
      </c>
      <c r="H90" s="55" t="str">
        <f>Checklist48[[#This Row],[PIGUID]]&amp;"NO"</f>
        <v>NO</v>
      </c>
      <c r="I90" s="55" t="str">
        <f>IF(Checklist48[[#This Row],[PIGUID]]="","",INDEX(PIs[NA Exempt],MATCH(Checklist48[[#This Row],[PIGUID]],PIs[GUID],0),1))</f>
        <v/>
      </c>
      <c r="J90" s="57" t="str">
        <f>IF(Checklist48[[#This Row],[SGUID]]="",IF(Checklist48[[#This Row],[SSGUID]]="",IF(Checklist48[[#This Row],[PIGUID]]="","",INDEX(PIs[[Column1]:[SS]],MATCH(Checklist48[[#This Row],[PIGUID]],PIs[GUID],0),2)),INDEX(PIs[[Column1]:[SS]],MATCH(Checklist48[[#This Row],[SSGUID]],PIs[SSGUID],0),18)),INDEX(PIs[[Column1]:[SS]],MATCH(Checklist48[[#This Row],[SGUID]],PIs[SGUID],0),14))</f>
        <v xml:space="preserve">AQ 07.03 Escapes </v>
      </c>
      <c r="K90" s="57" t="str">
        <f>IF(Checklist48[[#This Row],[SGUID]]="",IF(Checklist48[[#This Row],[SSGUID]]="",IF(Checklist48[[#This Row],[PIGUID]]="","",INDEX(PIs[[Column1]:[SS]],MATCH(Checklist48[[#This Row],[PIGUID]],PIs[GUID],0),4)),INDEX(PIs[[Column1]:[Ssbody]],MATCH(Checklist48[[#This Row],[SSGUID]],PIs[SSGUID],0),19)),INDEX(PIs[[Column1]:[SS]],MATCH(Checklist48[[#This Row],[SGUID]],PIs[SGUID],0),15))</f>
        <v>-</v>
      </c>
      <c r="L90" s="57" t="str">
        <f>IF(Checklist48[[#This Row],[SGUID]]="",IF(Checklist48[[#This Row],[SSGUID]]="",INDEX(PIs[[Column1]:[SS]],MATCH(Checklist48[[#This Row],[PIGUID]],PIs[GUID],0),6),""),"")</f>
        <v/>
      </c>
      <c r="M90" s="57" t="str">
        <f>IF(Checklist48[[#This Row],[SSGUID]]="",IF(Checklist48[[#This Row],[PIGUID]]="","",INDEX(PIs[[Column1]:[SS]],MATCH(Checklist48[[#This Row],[PIGUID]],PIs[GUID],0),8)),"")</f>
        <v/>
      </c>
      <c r="N90" s="84"/>
      <c r="O90" s="84"/>
      <c r="P90" s="57" t="str">
        <f>IF(Checklist48[[#This Row],[ifna]]="NA","",IF(Checklist48[[#This Row],[RelatedPQ]]=0,"",IF(Checklist48[[#This Row],[RelatedPQ]]="","",IF((INDEX(S2PQ_relational[],MATCH(Checklist48[[#This Row],[PIGUID&amp;NO]],S2PQ_relational[PIGUID &amp; "NO"],0),1))=Checklist48[[#This Row],[PIGUID]],"no aplicable",""))))</f>
        <v/>
      </c>
      <c r="Q90" s="57" t="str">
        <f>IF(Checklist48[[#This Row],[N/A]]="no aplicable",INDEX(S2PQ[[Preguntas del paso 2]:[Justification]],MATCH(Checklist48[[#This Row],[RelatedPQ]],S2PQ[S2PQGUID],0),3),"")</f>
        <v/>
      </c>
      <c r="R90" s="84"/>
    </row>
    <row r="91" spans="2:18" ht="409.5" x14ac:dyDescent="0.25">
      <c r="B91" s="51"/>
      <c r="C91" s="46"/>
      <c r="D91" s="58">
        <f>IF(Checklist48[[#This Row],[SGUID]]="",IF(Checklist48[[#This Row],[SSGUID]]="",0,1),1)</f>
        <v>0</v>
      </c>
      <c r="E91" s="46" t="s">
        <v>1204</v>
      </c>
      <c r="F91" s="55" t="str">
        <f>_xlfn.IFNA(Checklist48[[#This Row],[RelatedPQ]],"NA")</f>
        <v>NA</v>
      </c>
      <c r="G91" s="55" t="e">
        <f>IF(Checklist48[[#This Row],[PIGUID]]="","",INDEX(S2PQ_relational[],MATCH(Checklist48[[#This Row],[PIGUID&amp;NO]],S2PQ_relational[PIGUID &amp; "NO"],0),2))</f>
        <v>#N/A</v>
      </c>
      <c r="H91" s="55" t="str">
        <f>Checklist48[[#This Row],[PIGUID]]&amp;"NO"</f>
        <v>4eB2FodPBrYj1pZeosSOwvNO</v>
      </c>
      <c r="I91" s="55" t="b">
        <f>IF(Checklist48[[#This Row],[PIGUID]]="","",INDEX(PIs[NA Exempt],MATCH(Checklist48[[#This Row],[PIGUID]],PIs[GUID],0),1))</f>
        <v>0</v>
      </c>
      <c r="J91" s="57" t="str">
        <f>IF(Checklist48[[#This Row],[SGUID]]="",IF(Checklist48[[#This Row],[SSGUID]]="",IF(Checklist48[[#This Row],[PIGUID]]="","",INDEX(PIs[[Column1]:[SS]],MATCH(Checklist48[[#This Row],[PIGUID]],PIs[GUID],0),2)),INDEX(PIs[[Column1]:[SS]],MATCH(Checklist48[[#This Row],[SSGUID]],PIs[SSGUID],0),18)),INDEX(PIs[[Column1]:[SS]],MATCH(Checklist48[[#This Row],[SGUID]],PIs[SGUID],0),14))</f>
        <v>AQ-GFS 07.03.01</v>
      </c>
      <c r="K91" s="57" t="str">
        <f>IF(Checklist48[[#This Row],[SGUID]]="",IF(Checklist48[[#This Row],[SSGUID]]="",IF(Checklist48[[#This Row],[PIGUID]]="","",INDEX(PIs[[Column1]:[SS]],MATCH(Checklist48[[#This Row],[PIGUID]],PIs[GUID],0),4)),INDEX(PIs[[Column1]:[Ssbody]],MATCH(Checklist48[[#This Row],[SSGUID]],PIs[SSGUID],0),19)),INDEX(PIs[[Column1]:[SS]],MATCH(Checklist48[[#This Row],[SGUID]],PIs[SGUID],0),15))</f>
        <v>El plan de gestión ambiental (PGA) incluye un plan de contingencia y un procedimiento estándar de operación para evitar que las especies acuáticas de cultivo se escapen al mar o al cauce de agua dulce local.</v>
      </c>
      <c r="L91" s="57" t="str">
        <f>IF(Checklist48[[#This Row],[SGUID]]="",IF(Checklist48[[#This Row],[SSGUID]]="",INDEX(PIs[[Column1]:[SS]],MATCH(Checklist48[[#This Row],[PIGUID]],PIs[GUID],0),6),""),"")</f>
        <v>Debe haber establecidos procedimientos para evitar los escapes, prestando especial atención al cambio climático y teniendo en cuenta el historial del sitio.
\- Debe haber establecidas precauciones para prevenir la erosión en los diques o canales que podría resultar en que haya escapes.
\- Se debe calcular la infraestructura para los altos niveles de inundación. En los cálculos se debe presentar evidencia de los altos niveles de inundación.
\- Las medidas preventivas deben incluir agregar infraestructura para prevenir escapes.
\- El PGA debe incluir un plan de contingencia.  
Deben estar disponibles los planes de contingencia y los registros de todas las poblaciones que se escaparon en el ciclo de certificación anterior, junto con la confirmación de que todos los casos de escape fueron notificados a las autoridades de todos los sitios. La información facilitada a las autoridades debe incluir la biomasa, el estado de salud y cualquier riesgo para la inocuidad alimentaria asociado con las especies acuáticas de cultivo que se escaparon.
La estación de reproducción y crianza/la finca debe disponer de un procedimiento eficaz y documentado para prevenir que las especies acuáticas de cultivo se liberen accidentalmente al medio ambiente. Cuando corresponda, se deben inspeccionar las estructuras de los recintos y los amarres de acuerdo a un plan documentado basado en la evaluación de riesgos. Se debe realizar un mantenimiento rutinario y procedimientos de reparación según sea necesario, todo lo cual debe registrarse.
Los planes de contingencia deberían incluir planes para volver a capturar los ejemplares acuáticos de cultivo que se escapen.</v>
      </c>
      <c r="M91" s="57" t="str">
        <f>IF(Checklist48[[#This Row],[SSGUID]]="",IF(Checklist48[[#This Row],[PIGUID]]="","",INDEX(PIs[[Column1]:[SS]],MATCH(Checklist48[[#This Row],[PIGUID]],PIs[GUID],0),8)),"")</f>
        <v>Obligación Mayor</v>
      </c>
      <c r="N91" s="84"/>
      <c r="O91" s="84"/>
      <c r="P91" s="57" t="str">
        <f>IF(Checklist48[[#This Row],[ifna]]="NA","",IF(Checklist48[[#This Row],[RelatedPQ]]=0,"",IF(Checklist48[[#This Row],[RelatedPQ]]="","",IF((INDEX(S2PQ_relational[],MATCH(Checklist48[[#This Row],[PIGUID&amp;NO]],S2PQ_relational[PIGUID &amp; "NO"],0),1))=Checklist48[[#This Row],[PIGUID]],"no aplicable",""))))</f>
        <v/>
      </c>
      <c r="Q91" s="57" t="str">
        <f>IF(Checklist48[[#This Row],[N/A]]="no aplicable",INDEX(S2PQ[[Preguntas del paso 2]:[Justification]],MATCH(Checklist48[[#This Row],[RelatedPQ]],S2PQ[S2PQGUID],0),3),"")</f>
        <v/>
      </c>
      <c r="R91" s="84"/>
    </row>
    <row r="92" spans="2:18" ht="45" x14ac:dyDescent="0.25">
      <c r="B92" s="51"/>
      <c r="C92" s="46" t="s">
        <v>1013</v>
      </c>
      <c r="D92" s="58">
        <f>IF(Checklist48[[#This Row],[SGUID]]="",IF(Checklist48[[#This Row],[SSGUID]]="",0,1),1)</f>
        <v>1</v>
      </c>
      <c r="E92" s="46"/>
      <c r="F92" s="55" t="str">
        <f>_xlfn.IFNA(Checklist48[[#This Row],[RelatedPQ]],"NA")</f>
        <v/>
      </c>
      <c r="G92" s="55" t="str">
        <f>IF(Checklist48[[#This Row],[PIGUID]]="","",INDEX(S2PQ_relational[],MATCH(Checklist48[[#This Row],[PIGUID&amp;NO]],S2PQ_relational[PIGUID &amp; "NO"],0),2))</f>
        <v/>
      </c>
      <c r="H92" s="55" t="str">
        <f>Checklist48[[#This Row],[PIGUID]]&amp;"NO"</f>
        <v>NO</v>
      </c>
      <c r="I92" s="55" t="str">
        <f>IF(Checklist48[[#This Row],[PIGUID]]="","",INDEX(PIs[NA Exempt],MATCH(Checklist48[[#This Row],[PIGUID]],PIs[GUID],0),1))</f>
        <v/>
      </c>
      <c r="J92" s="57" t="str">
        <f>IF(Checklist48[[#This Row],[SGUID]]="",IF(Checklist48[[#This Row],[SSGUID]]="",IF(Checklist48[[#This Row],[PIGUID]]="","",INDEX(PIs[[Column1]:[SS]],MATCH(Checklist48[[#This Row],[PIGUID]],PIs[GUID],0),2)),INDEX(PIs[[Column1]:[SS]],MATCH(Checklist48[[#This Row],[SSGUID]],PIs[SSGUID],0),18)),INDEX(PIs[[Column1]:[SS]],MATCH(Checklist48[[#This Row],[SGUID]],PIs[SGUID],0),14))</f>
        <v>AQ 07.04 Áreas de alto valor de conservación</v>
      </c>
      <c r="K92" s="57" t="str">
        <f>IF(Checklist48[[#This Row],[SGUID]]="",IF(Checklist48[[#This Row],[SSGUID]]="",IF(Checklist48[[#This Row],[PIGUID]]="","",INDEX(PIs[[Column1]:[SS]],MATCH(Checklist48[[#This Row],[PIGUID]],PIs[GUID],0),4)),INDEX(PIs[[Column1]:[Ssbody]],MATCH(Checklist48[[#This Row],[SSGUID]],PIs[SSGUID],0),19)),INDEX(PIs[[Column1]:[SS]],MATCH(Checklist48[[#This Row],[SGUID]],PIs[SGUID],0),15))</f>
        <v>-</v>
      </c>
      <c r="L92" s="57" t="str">
        <f>IF(Checklist48[[#This Row],[SGUID]]="",IF(Checklist48[[#This Row],[SSGUID]]="",INDEX(PIs[[Column1]:[SS]],MATCH(Checklist48[[#This Row],[PIGUID]],PIs[GUID],0),6),""),"")</f>
        <v/>
      </c>
      <c r="M92" s="57" t="str">
        <f>IF(Checklist48[[#This Row],[SSGUID]]="",IF(Checklist48[[#This Row],[PIGUID]]="","",INDEX(PIs[[Column1]:[SS]],MATCH(Checklist48[[#This Row],[PIGUID]],PIs[GUID],0),8)),"")</f>
        <v/>
      </c>
      <c r="N92" s="84"/>
      <c r="O92" s="84"/>
      <c r="P92" s="57" t="str">
        <f>IF(Checklist48[[#This Row],[ifna]]="NA","",IF(Checklist48[[#This Row],[RelatedPQ]]=0,"",IF(Checklist48[[#This Row],[RelatedPQ]]="","",IF((INDEX(S2PQ_relational[],MATCH(Checklist48[[#This Row],[PIGUID&amp;NO]],S2PQ_relational[PIGUID &amp; "NO"],0),1))=Checklist48[[#This Row],[PIGUID]],"no aplicable",""))))</f>
        <v/>
      </c>
      <c r="Q92" s="57" t="str">
        <f>IF(Checklist48[[#This Row],[N/A]]="no aplicable",INDEX(S2PQ[[Preguntas del paso 2]:[Justification]],MATCH(Checklist48[[#This Row],[RelatedPQ]],S2PQ[S2PQGUID],0),3),"")</f>
        <v/>
      </c>
      <c r="R92" s="84"/>
    </row>
    <row r="93" spans="2:18" ht="191.25" x14ac:dyDescent="0.25">
      <c r="B93" s="51"/>
      <c r="C93" s="46"/>
      <c r="D93" s="58">
        <f>IF(Checklist48[[#This Row],[SGUID]]="",IF(Checklist48[[#This Row],[SSGUID]]="",0,1),1)</f>
        <v>0</v>
      </c>
      <c r="E93" s="46" t="s">
        <v>1186</v>
      </c>
      <c r="F93" s="55" t="str">
        <f>_xlfn.IFNA(Checklist48[[#This Row],[RelatedPQ]],"NA")</f>
        <v>NA</v>
      </c>
      <c r="G93" s="55" t="e">
        <f>IF(Checklist48[[#This Row],[PIGUID]]="","",INDEX(S2PQ_relational[],MATCH(Checklist48[[#This Row],[PIGUID&amp;NO]],S2PQ_relational[PIGUID &amp; "NO"],0),2))</f>
        <v>#N/A</v>
      </c>
      <c r="H93" s="55" t="str">
        <f>Checklist48[[#This Row],[PIGUID]]&amp;"NO"</f>
        <v>7aqHxLg111YtDsW8lx0sSWNO</v>
      </c>
      <c r="I93" s="55" t="b">
        <f>IF(Checklist48[[#This Row],[PIGUID]]="","",INDEX(PIs[NA Exempt],MATCH(Checklist48[[#This Row],[PIGUID]],PIs[GUID],0),1))</f>
        <v>0</v>
      </c>
      <c r="J93" s="57" t="str">
        <f>IF(Checklist48[[#This Row],[SGUID]]="",IF(Checklist48[[#This Row],[SSGUID]]="",IF(Checklist48[[#This Row],[PIGUID]]="","",INDEX(PIs[[Column1]:[SS]],MATCH(Checklist48[[#This Row],[PIGUID]],PIs[GUID],0),2)),INDEX(PIs[[Column1]:[SS]],MATCH(Checklist48[[#This Row],[SSGUID]],PIs[SSGUID],0),18)),INDEX(PIs[[Column1]:[SS]],MATCH(Checklist48[[#This Row],[SGUID]],PIs[SGUID],0),14))</f>
        <v>AQ-GFS 07.04.01</v>
      </c>
      <c r="K93" s="57" t="str">
        <f>IF(Checklist48[[#This Row],[SGUID]]="",IF(Checklist48[[#This Row],[SSGUID]]="",IF(Checklist48[[#This Row],[PIGUID]]="","",INDEX(PIs[[Column1]:[SS]],MATCH(Checklist48[[#This Row],[PIGUID]],PIs[GUID],0),4)),INDEX(PIs[[Column1]:[Ssbody]],MATCH(Checklist48[[#This Row],[SSGUID]],PIs[SSGUID],0),19)),INDEX(PIs[[Column1]:[SS]],MATCH(Checklist48[[#This Row],[SGUID]],PIs[SGUID],0),15))</f>
        <v>Los sitios o las instalaciones relacionadas no se han establecido dentro de una zona designada como área protegida (AP) nacional, en AP con categorías de la Unión Internacional para la Conservación de la Naturaleza (UICN) desde Ia “Reserva natural estricta”, hasta IV “Áreas de gestión de hábitats/especies”, o en áreas definidas por convenios internacionales (tales como Ramsar o Patrimonio de la Humanidad). Si las instalaciones de la granja se encuentran dentro de las categorías de AP V o VI de la UICN, se necesita el consentimiento de la dirección de AP.</v>
      </c>
      <c r="L93" s="57" t="str">
        <f>IF(Checklist48[[#This Row],[SGUID]]="",IF(Checklist48[[#This Row],[SSGUID]]="",INDEX(PIs[[Column1]:[SS]],MATCH(Checklist48[[#This Row],[PIGUID]],PIs[GUID],0),6),""),"")</f>
        <v>Debe haber evidencia de que el sitio de producción o las instalaciones relacionadas no se encuentran dentro de un AP. World Database on Protected Areas (WDPA, la base de datos mundial sobre áreas protegidas) es el compendio de datos más completo disponible sobre áreas protegidas. Los conjuntos de datos se encuentran disponibles para su descarga gratuita en: http://www.protectedplanet.net. La evidencia debe incluir: la ubicación geográfica proporcionada durante el proceso de registro. Si corresponde a las categorías de AP V o VI, el auditor del organismo de certificación (OC) debe contactar con las autoridades de AP para determinar si el sitio está en consonancia con los objetivos de gestión del AP. La información se debe hacer pública. Véase la guía AQ IV “La convención de ramsar sobre los humedales”.</v>
      </c>
      <c r="M93" s="57" t="str">
        <f>IF(Checklist48[[#This Row],[SSGUID]]="",IF(Checklist48[[#This Row],[PIGUID]]="","",INDEX(PIs[[Column1]:[SS]],MATCH(Checklist48[[#This Row],[PIGUID]],PIs[GUID],0),8)),"")</f>
        <v>Obligación Mayor</v>
      </c>
      <c r="N93" s="84"/>
      <c r="O93" s="84"/>
      <c r="P93" s="57" t="str">
        <f>IF(Checklist48[[#This Row],[ifna]]="NA","",IF(Checklist48[[#This Row],[RelatedPQ]]=0,"",IF(Checklist48[[#This Row],[RelatedPQ]]="","",IF((INDEX(S2PQ_relational[],MATCH(Checklist48[[#This Row],[PIGUID&amp;NO]],S2PQ_relational[PIGUID &amp; "NO"],0),1))=Checklist48[[#This Row],[PIGUID]],"no aplicable",""))))</f>
        <v/>
      </c>
      <c r="Q93" s="57" t="str">
        <f>IF(Checklist48[[#This Row],[N/A]]="no aplicable",INDEX(S2PQ[[Preguntas del paso 2]:[Justification]],MATCH(Checklist48[[#This Row],[RelatedPQ]],S2PQ[S2PQGUID],0),3),"")</f>
        <v/>
      </c>
      <c r="R93" s="84"/>
    </row>
    <row r="94" spans="2:18" ht="146.25" x14ac:dyDescent="0.25">
      <c r="B94" s="51"/>
      <c r="C94" s="46"/>
      <c r="D94" s="58">
        <f>IF(Checklist48[[#This Row],[SGUID]]="",IF(Checklist48[[#This Row],[SSGUID]]="",0,1),1)</f>
        <v>0</v>
      </c>
      <c r="E94" s="46" t="s">
        <v>1198</v>
      </c>
      <c r="F94" s="55" t="str">
        <f>_xlfn.IFNA(Checklist48[[#This Row],[RelatedPQ]],"NA")</f>
        <v>NA</v>
      </c>
      <c r="G94" s="55" t="e">
        <f>IF(Checklist48[[#This Row],[PIGUID]]="","",INDEX(S2PQ_relational[],MATCH(Checklist48[[#This Row],[PIGUID&amp;NO]],S2PQ_relational[PIGUID &amp; "NO"],0),2))</f>
        <v>#N/A</v>
      </c>
      <c r="H94" s="55" t="str">
        <f>Checklist48[[#This Row],[PIGUID]]&amp;"NO"</f>
        <v>6goBCttt7ktQZmCKo0VE8jNO</v>
      </c>
      <c r="I94" s="55" t="b">
        <f>IF(Checklist48[[#This Row],[PIGUID]]="","",INDEX(PIs[NA Exempt],MATCH(Checklist48[[#This Row],[PIGUID]],PIs[GUID],0),1))</f>
        <v>0</v>
      </c>
      <c r="J94" s="57" t="str">
        <f>IF(Checklist48[[#This Row],[SGUID]]="",IF(Checklist48[[#This Row],[SSGUID]]="",IF(Checklist48[[#This Row],[PIGUID]]="","",INDEX(PIs[[Column1]:[SS]],MATCH(Checklist48[[#This Row],[PIGUID]],PIs[GUID],0),2)),INDEX(PIs[[Column1]:[SS]],MATCH(Checklist48[[#This Row],[SSGUID]],PIs[SSGUID],0),18)),INDEX(PIs[[Column1]:[SS]],MATCH(Checklist48[[#This Row],[SGUID]],PIs[SGUID],0),14))</f>
        <v>AQ-GFS 07.04.02</v>
      </c>
      <c r="K94" s="57" t="str">
        <f>IF(Checklist48[[#This Row],[SGUID]]="",IF(Checklist48[[#This Row],[SSGUID]]="",IF(Checklist48[[#This Row],[PIGUID]]="","",INDEX(PIs[[Column1]:[SS]],MATCH(Checklist48[[#This Row],[PIGUID]],PIs[GUID],0),4)),INDEX(PIs[[Column1]:[Ssbody]],MATCH(Checklist48[[#This Row],[SSGUID]],PIs[SSGUID],0),19)),INDEX(PIs[[Column1]:[SS]],MATCH(Checklist48[[#This Row],[SGUID]],PIs[SGUID],0),15))</f>
        <v>Los nuevos estanques, sitios o instalaciones relacionadas no se han establecido (antes de abril de 2008) en áreas que anteriormente se encontraban dentro de un ecosistema de manglares, dentro de la zona intermareal natural, o en áreas de alto valor de conservación.</v>
      </c>
      <c r="L94" s="57" t="str">
        <f>IF(Checklist48[[#This Row],[SGUID]]="",IF(Checklist48[[#This Row],[SSGUID]]="",INDEX(PIs[[Column1]:[SS]],MATCH(Checklist48[[#This Row],[PIGUID]],PIs[GUID],0),6),""),"")</f>
        <v>Si las instalaciones de la finca se construyeron después de abril de 2008, debe haber evidencia de que antes de abril de 2008 el área no formaba parte de un ecosistema de manglares, y no se encontraba dentro de una zona intermareal natural o en áreas de alto valor de conservación (valores 1-4). La evidencia se debe revisar con la evaluación de impacto ambiental (EIA) (que incluya la biodiversidad) y debe incluir: registros del uso/estado del terreno y de los tipos de hábitats que había antes de la construcción de la finca, presencia/ausencia de especies de la lista roja de la UICN, imágenes satelitales o fotografía aérea. La información se debe hacer pública.</v>
      </c>
      <c r="M94" s="57" t="str">
        <f>IF(Checklist48[[#This Row],[SSGUID]]="",IF(Checklist48[[#This Row],[PIGUID]]="","",INDEX(PIs[[Column1]:[SS]],MATCH(Checklist48[[#This Row],[PIGUID]],PIs[GUID],0),8)),"")</f>
        <v>Obligación Mayor</v>
      </c>
      <c r="N94" s="84"/>
      <c r="O94" s="84"/>
      <c r="P94" s="57" t="str">
        <f>IF(Checklist48[[#This Row],[ifna]]="NA","",IF(Checklist48[[#This Row],[RelatedPQ]]=0,"",IF(Checklist48[[#This Row],[RelatedPQ]]="","",IF((INDEX(S2PQ_relational[],MATCH(Checklist48[[#This Row],[PIGUID&amp;NO]],S2PQ_relational[PIGUID &amp; "NO"],0),1))=Checklist48[[#This Row],[PIGUID]],"no aplicable",""))))</f>
        <v/>
      </c>
      <c r="Q94" s="57" t="str">
        <f>IF(Checklist48[[#This Row],[N/A]]="no aplicable",INDEX(S2PQ[[Preguntas del paso 2]:[Justification]],MATCH(Checklist48[[#This Row],[RelatedPQ]],S2PQ[S2PQGUID],0),3),"")</f>
        <v/>
      </c>
      <c r="R94" s="84"/>
    </row>
    <row r="95" spans="2:18" ht="213.75" x14ac:dyDescent="0.25">
      <c r="B95" s="51"/>
      <c r="C95" s="46"/>
      <c r="D95" s="58">
        <f>IF(Checklist48[[#This Row],[SGUID]]="",IF(Checklist48[[#This Row],[SSGUID]]="",0,1),1)</f>
        <v>0</v>
      </c>
      <c r="E95" s="46" t="s">
        <v>1006</v>
      </c>
      <c r="F95" s="55" t="str">
        <f>_xlfn.IFNA(Checklist48[[#This Row],[RelatedPQ]],"NA")</f>
        <v>NA</v>
      </c>
      <c r="G95" s="55" t="e">
        <f>IF(Checklist48[[#This Row],[PIGUID]]="","",INDEX(S2PQ_relational[],MATCH(Checklist48[[#This Row],[PIGUID&amp;NO]],S2PQ_relational[PIGUID &amp; "NO"],0),2))</f>
        <v>#N/A</v>
      </c>
      <c r="H95" s="55" t="str">
        <f>Checklist48[[#This Row],[PIGUID]]&amp;"NO"</f>
        <v>6ehX3RzDZIIJzYqKcTGkAvNO</v>
      </c>
      <c r="I95" s="55" t="b">
        <f>IF(Checklist48[[#This Row],[PIGUID]]="","",INDEX(PIs[NA Exempt],MATCH(Checklist48[[#This Row],[PIGUID]],PIs[GUID],0),1))</f>
        <v>0</v>
      </c>
      <c r="J95" s="57" t="str">
        <f>IF(Checklist48[[#This Row],[SGUID]]="",IF(Checklist48[[#This Row],[SSGUID]]="",IF(Checklist48[[#This Row],[PIGUID]]="","",INDEX(PIs[[Column1]:[SS]],MATCH(Checklist48[[#This Row],[PIGUID]],PIs[GUID],0),2)),INDEX(PIs[[Column1]:[SS]],MATCH(Checklist48[[#This Row],[SSGUID]],PIs[SSGUID],0),18)),INDEX(PIs[[Column1]:[SS]],MATCH(Checklist48[[#This Row],[SGUID]],PIs[SGUID],0),14))</f>
        <v>AQ-GFS 07.04.03</v>
      </c>
      <c r="K95" s="57" t="str">
        <f>IF(Checklist48[[#This Row],[SGUID]]="",IF(Checklist48[[#This Row],[SSGUID]]="",IF(Checklist48[[#This Row],[PIGUID]]="","",INDEX(PIs[[Column1]:[SS]],MATCH(Checklist48[[#This Row],[PIGUID]],PIs[GUID],0),4)),INDEX(PIs[[Column1]:[Ssbody]],MATCH(Checklist48[[#This Row],[SSGUID]],PIs[SSGUID],0),19)),INDEX(PIs[[Column1]:[SS]],MATCH(Checklist48[[#This Row],[SGUID]],PIs[SGUID],0),15))</f>
        <v>Las fincas acuícolas establecidas entre mayo de 1999 y abril de 2008 dentro de un ecosistema de manglares, de una zona intermareal natural o en áreas de alto valor de conservación muestran evidencia de que se encuentran en proceso de remoción, de que el área se rehabilitará y, si es necesario, de que se compensará a las comunidades de los alrededores. A partir de la fecha de la primera certificación, se permite un plazo máximo de tres años para completar el proceso de remoción y rehabilitación, tras el cual se puede considerar una nueva ubicación (si la hay, fuera de estas áreas) para la certificación.</v>
      </c>
      <c r="L95" s="57" t="str">
        <f>IF(Checklist48[[#This Row],[SGUID]]="",IF(Checklist48[[#This Row],[SSGUID]]="",INDEX(PIs[[Column1]:[SS]],MATCH(Checklist48[[#This Row],[PIGUID]],PIs[GUID],0),6),""),"")</f>
        <v>Debe haber un plan de rehabilitación documentado que contenga, por lo menos, el objetivo u objetivos, el plazo, los medios, las actividades, los volúmenes esperados, y el financiamiento y las disposiciones de compensación en acuerdo con las comunidades locales. Debe haber disponible evidencia del reciente financiamiento de (planes de) rehabilitación. La información se debe hacer pública. Consulte la Convención sobre los Humedales (Ramsar) - Resolución VII.21 “Mejora de la conservación y uso racional de los humedales situados en zonas de intermareas” (adoptada en la séptima reunión de la conferencia de las partes contratantes de la Convención sobre los Humedales, San José, Costa Rica 10-18 de mayo de 1999), artículo 15 “Las partes contratantes suspenden la promoción, la creación de nuevas infraestructuras y la expansión de actividades de acuicultura insostenibles dañinas para los humedales costeros”.</v>
      </c>
      <c r="M95" s="57" t="str">
        <f>IF(Checklist48[[#This Row],[SSGUID]]="",IF(Checklist48[[#This Row],[PIGUID]]="","",INDEX(PIs[[Column1]:[SS]],MATCH(Checklist48[[#This Row],[PIGUID]],PIs[GUID],0),8)),"")</f>
        <v>Obligación Mayor</v>
      </c>
      <c r="N95" s="84"/>
      <c r="O95" s="84"/>
      <c r="P95" s="57" t="str">
        <f>IF(Checklist48[[#This Row],[ifna]]="NA","",IF(Checklist48[[#This Row],[RelatedPQ]]=0,"",IF(Checklist48[[#This Row],[RelatedPQ]]="","",IF((INDEX(S2PQ_relational[],MATCH(Checklist48[[#This Row],[PIGUID&amp;NO]],S2PQ_relational[PIGUID &amp; "NO"],0),1))=Checklist48[[#This Row],[PIGUID]],"no aplicable",""))))</f>
        <v/>
      </c>
      <c r="Q95" s="57" t="str">
        <f>IF(Checklist48[[#This Row],[N/A]]="no aplicable",INDEX(S2PQ[[Preguntas del paso 2]:[Justification]],MATCH(Checklist48[[#This Row],[RelatedPQ]],S2PQ[S2PQGUID],0),3),"")</f>
        <v/>
      </c>
      <c r="R95" s="84"/>
    </row>
    <row r="96" spans="2:18" ht="101.25" x14ac:dyDescent="0.25">
      <c r="B96" s="51"/>
      <c r="C96" s="46"/>
      <c r="D96" s="58">
        <f>IF(Checklist48[[#This Row],[SGUID]]="",IF(Checklist48[[#This Row],[SSGUID]]="",0,1),1)</f>
        <v>0</v>
      </c>
      <c r="E96" s="46" t="s">
        <v>1083</v>
      </c>
      <c r="F96" s="55" t="str">
        <f>_xlfn.IFNA(Checklist48[[#This Row],[RelatedPQ]],"NA")</f>
        <v>NA</v>
      </c>
      <c r="G96" s="55" t="e">
        <f>IF(Checklist48[[#This Row],[PIGUID]]="","",INDEX(S2PQ_relational[],MATCH(Checklist48[[#This Row],[PIGUID&amp;NO]],S2PQ_relational[PIGUID &amp; "NO"],0),2))</f>
        <v>#N/A</v>
      </c>
      <c r="H96" s="55" t="str">
        <f>Checklist48[[#This Row],[PIGUID]]&amp;"NO"</f>
        <v>66dIKjZ6GNXxlgX5wZWGqNNO</v>
      </c>
      <c r="I96" s="55" t="b">
        <f>IF(Checklist48[[#This Row],[PIGUID]]="","",INDEX(PIs[NA Exempt],MATCH(Checklist48[[#This Row],[PIGUID]],PIs[GUID],0),1))</f>
        <v>0</v>
      </c>
      <c r="J96" s="57" t="str">
        <f>IF(Checklist48[[#This Row],[SGUID]]="",IF(Checklist48[[#This Row],[SSGUID]]="",IF(Checklist48[[#This Row],[PIGUID]]="","",INDEX(PIs[[Column1]:[SS]],MATCH(Checklist48[[#This Row],[PIGUID]],PIs[GUID],0),2)),INDEX(PIs[[Column1]:[SS]],MATCH(Checklist48[[#This Row],[SSGUID]],PIs[SSGUID],0),18)),INDEX(PIs[[Column1]:[SS]],MATCH(Checklist48[[#This Row],[SGUID]],PIs[SGUID],0),14))</f>
        <v>AQ-GFS 07.04.04</v>
      </c>
      <c r="K96" s="57" t="str">
        <f>IF(Checklist48[[#This Row],[SGUID]]="",IF(Checklist48[[#This Row],[SSGUID]]="",IF(Checklist48[[#This Row],[PIGUID]]="","",INDEX(PIs[[Column1]:[SS]],MATCH(Checklist48[[#This Row],[PIGUID]],PIs[GUID],0),4)),INDEX(PIs[[Column1]:[Ssbody]],MATCH(Checklist48[[#This Row],[SSGUID]],PIs[SSGUID],0),19)),INDEX(PIs[[Column1]:[SS]],MATCH(Checklist48[[#This Row],[SGUID]],PIs[SGUID],0),15))</f>
        <v>Las fincas acuícolas que se encuentran dentro de zonas intermareales, manglares o áreas de alto valor de conservación mejoran el medio ambiente mediante su gestión y actividades de restauración, retirando los estanques que se encuentren en incumplimiento e incrementando la productividad de las áreas de la producción acuícola por encima de la zona intermareal.</v>
      </c>
      <c r="L96" s="57" t="str">
        <f>IF(Checklist48[[#This Row],[SGUID]]="",IF(Checklist48[[#This Row],[SSGUID]]="",INDEX(PIs[[Column1]:[SS]],MATCH(Checklist48[[#This Row],[PIGUID]],PIs[GUID],0),6),""),"")</f>
        <v>Debe haber establecido un plan de restauración documentado que contenga, por lo menos, el objetivo u objetivos, los medios, las actividades, los volúmenes esperados, y el financiamiento y las disposiciones de compensación en acuerdo con las comunidades locales. Debe haber disponible evidencia de que recientemente se ha financiado (el plan de) restauración si las operaciones se realizan en manglares o zonas intermareales.</v>
      </c>
      <c r="M96" s="57" t="str">
        <f>IF(Checklist48[[#This Row],[SSGUID]]="",IF(Checklist48[[#This Row],[PIGUID]]="","",INDEX(PIs[[Column1]:[SS]],MATCH(Checklist48[[#This Row],[PIGUID]],PIs[GUID],0),8)),"")</f>
        <v>Obligación Mayor</v>
      </c>
      <c r="N96" s="84"/>
      <c r="O96" s="84"/>
      <c r="P96" s="57" t="str">
        <f>IF(Checklist48[[#This Row],[ifna]]="NA","",IF(Checklist48[[#This Row],[RelatedPQ]]=0,"",IF(Checklist48[[#This Row],[RelatedPQ]]="","",IF((INDEX(S2PQ_relational[],MATCH(Checklist48[[#This Row],[PIGUID&amp;NO]],S2PQ_relational[PIGUID &amp; "NO"],0),1))=Checklist48[[#This Row],[PIGUID]],"no aplicable",""))))</f>
        <v/>
      </c>
      <c r="Q96" s="57" t="str">
        <f>IF(Checklist48[[#This Row],[N/A]]="no aplicable",INDEX(S2PQ[[Preguntas del paso 2]:[Justification]],MATCH(Checklist48[[#This Row],[RelatedPQ]],S2PQ[S2PQGUID],0),3),"")</f>
        <v/>
      </c>
      <c r="R96" s="84"/>
    </row>
    <row r="97" spans="2:18" ht="90" x14ac:dyDescent="0.25">
      <c r="B97" s="51"/>
      <c r="C97" s="46"/>
      <c r="D97" s="58">
        <f>IF(Checklist48[[#This Row],[SGUID]]="",IF(Checklist48[[#This Row],[SSGUID]]="",0,1),1)</f>
        <v>0</v>
      </c>
      <c r="E97" s="46" t="s">
        <v>1014</v>
      </c>
      <c r="F97" s="55" t="str">
        <f>_xlfn.IFNA(Checklist48[[#This Row],[RelatedPQ]],"NA")</f>
        <v>NA</v>
      </c>
      <c r="G97" s="55" t="e">
        <f>IF(Checklist48[[#This Row],[PIGUID]]="","",INDEX(S2PQ_relational[],MATCH(Checklist48[[#This Row],[PIGUID&amp;NO]],S2PQ_relational[PIGUID &amp; "NO"],0),2))</f>
        <v>#N/A</v>
      </c>
      <c r="H97" s="55" t="str">
        <f>Checklist48[[#This Row],[PIGUID]]&amp;"NO"</f>
        <v>45MP0y5ShDJvd4ClahxmAHNO</v>
      </c>
      <c r="I97" s="55" t="b">
        <f>IF(Checklist48[[#This Row],[PIGUID]]="","",INDEX(PIs[NA Exempt],MATCH(Checklist48[[#This Row],[PIGUID]],PIs[GUID],0),1))</f>
        <v>0</v>
      </c>
      <c r="J97" s="57" t="str">
        <f>IF(Checklist48[[#This Row],[SGUID]]="",IF(Checklist48[[#This Row],[SSGUID]]="",IF(Checklist48[[#This Row],[PIGUID]]="","",INDEX(PIs[[Column1]:[SS]],MATCH(Checklist48[[#This Row],[PIGUID]],PIs[GUID],0),2)),INDEX(PIs[[Column1]:[SS]],MATCH(Checklist48[[#This Row],[SSGUID]],PIs[SSGUID],0),18)),INDEX(PIs[[Column1]:[SS]],MATCH(Checklist48[[#This Row],[SGUID]],PIs[SGUID],0),14))</f>
        <v>AQ-GFS 07.04.05</v>
      </c>
      <c r="K97" s="57" t="str">
        <f>IF(Checklist48[[#This Row],[SGUID]]="",IF(Checklist48[[#This Row],[SSGUID]]="",IF(Checklist48[[#This Row],[PIGUID]]="","",INDEX(PIs[[Column1]:[SS]],MATCH(Checklist48[[#This Row],[PIGUID]],PIs[GUID],0),4)),INDEX(PIs[[Column1]:[Ssbody]],MATCH(Checklist48[[#This Row],[SSGUID]],PIs[SSGUID],0),19)),INDEX(PIs[[Column1]:[SS]],MATCH(Checklist48[[#This Row],[SGUID]],PIs[SGUID],0),15))</f>
        <v>La remoción de los manglares se realiza únicamente con determinados propósitos definidos.</v>
      </c>
      <c r="L97" s="57" t="str">
        <f>IF(Checklist48[[#This Row],[SGUID]]="",IF(Checklist48[[#This Row],[SSGUID]]="",INDEX(PIs[[Column1]:[SS]],MATCH(Checklist48[[#This Row],[PIGUID]],PIs[GUID],0),6),""),"")</f>
        <v>La remoción de los manglares se debe permitir únicamente para los canales o las tuberías para sitios por encima de las zonas intermareales o cuando se han concedido permisos oficiales del sector público y un plan de rehabilitación es parte del permiso.
El área de restauración de los manglares eliminados debe ser igual o superior al área eliminada y debe reproducir la diversidad de las especies eliminadas.</v>
      </c>
      <c r="M97" s="57" t="str">
        <f>IF(Checklist48[[#This Row],[SSGUID]]="",IF(Checklist48[[#This Row],[PIGUID]]="","",INDEX(PIs[[Column1]:[SS]],MATCH(Checklist48[[#This Row],[PIGUID]],PIs[GUID],0),8)),"")</f>
        <v>Obligación Mayor</v>
      </c>
      <c r="N97" s="84"/>
      <c r="O97" s="84"/>
      <c r="P97" s="57" t="str">
        <f>IF(Checklist48[[#This Row],[ifna]]="NA","",IF(Checklist48[[#This Row],[RelatedPQ]]=0,"",IF(Checklist48[[#This Row],[RelatedPQ]]="","",IF((INDEX(S2PQ_relational[],MATCH(Checklist48[[#This Row],[PIGUID&amp;NO]],S2PQ_relational[PIGUID &amp; "NO"],0),1))=Checklist48[[#This Row],[PIGUID]],"no aplicable",""))))</f>
        <v/>
      </c>
      <c r="Q97" s="57" t="str">
        <f>IF(Checklist48[[#This Row],[N/A]]="no aplicable",INDEX(S2PQ[[Preguntas del paso 2]:[Justification]],MATCH(Checklist48[[#This Row],[RelatedPQ]],S2PQ[S2PQGUID],0),3),"")</f>
        <v/>
      </c>
      <c r="R97" s="84"/>
    </row>
    <row r="98" spans="2:18" ht="101.25" x14ac:dyDescent="0.25">
      <c r="B98" s="51"/>
      <c r="C98" s="46"/>
      <c r="D98" s="58">
        <f>IF(Checklist48[[#This Row],[SGUID]]="",IF(Checklist48[[#This Row],[SSGUID]]="",0,1),1)</f>
        <v>0</v>
      </c>
      <c r="E98" s="46" t="s">
        <v>1028</v>
      </c>
      <c r="F98" s="55" t="str">
        <f>_xlfn.IFNA(Checklist48[[#This Row],[RelatedPQ]],"NA")</f>
        <v>NA</v>
      </c>
      <c r="G98" s="55" t="e">
        <f>IF(Checklist48[[#This Row],[PIGUID]]="","",INDEX(S2PQ_relational[],MATCH(Checklist48[[#This Row],[PIGUID&amp;NO]],S2PQ_relational[PIGUID &amp; "NO"],0),2))</f>
        <v>#N/A</v>
      </c>
      <c r="H98" s="55" t="str">
        <f>Checklist48[[#This Row],[PIGUID]]&amp;"NO"</f>
        <v>4KNecaj2zOCw1W0vlv5JYWNO</v>
      </c>
      <c r="I98" s="55" t="b">
        <f>IF(Checklist48[[#This Row],[PIGUID]]="","",INDEX(PIs[NA Exempt],MATCH(Checklist48[[#This Row],[PIGUID]],PIs[GUID],0),1))</f>
        <v>0</v>
      </c>
      <c r="J98" s="57" t="str">
        <f>IF(Checklist48[[#This Row],[SGUID]]="",IF(Checklist48[[#This Row],[SSGUID]]="",IF(Checklist48[[#This Row],[PIGUID]]="","",INDEX(PIs[[Column1]:[SS]],MATCH(Checklist48[[#This Row],[PIGUID]],PIs[GUID],0),2)),INDEX(PIs[[Column1]:[SS]],MATCH(Checklist48[[#This Row],[SSGUID]],PIs[SSGUID],0),18)),INDEX(PIs[[Column1]:[SS]],MATCH(Checklist48[[#This Row],[SGUID]],PIs[SGUID],0),14))</f>
        <v>AQ-GFS 07.04.06</v>
      </c>
      <c r="K98" s="57" t="str">
        <f>IF(Checklist48[[#This Row],[SGUID]]="",IF(Checklist48[[#This Row],[SSGUID]]="",IF(Checklist48[[#This Row],[PIGUID]]="","",INDEX(PIs[[Column1]:[SS]],MATCH(Checklist48[[#This Row],[PIGUID]],PIs[GUID],0),4)),INDEX(PIs[[Column1]:[Ssbody]],MATCH(Checklist48[[#This Row],[SSGUID]],PIs[SSGUID],0),19)),INDEX(PIs[[Column1]:[SS]],MATCH(Checklist48[[#This Row],[SGUID]],PIs[SGUID],0),15))</f>
        <v>Hay establecido un plan de rehabilitación para cuando se retira la operación dentro de los manglares u otros ecosistemas sensibles.</v>
      </c>
      <c r="L98" s="57" t="str">
        <f>IF(Checklist48[[#This Row],[SGUID]]="",IF(Checklist48[[#This Row],[SSGUID]]="",INDEX(PIs[[Column1]:[SS]],MATCH(Checklist48[[#This Row],[PIGUID]],PIs[GUID],0),6),""),"")</f>
        <v>Debe haber establecido un plan de rehabilitación documentado para cuando se retiran las operaciones en los manglares u otros ecosistemas sensibles. El plan debe contener al menos el objetivo u objetivos, los medios, las actividades, los volúmenes esperados y la financiación.
El área de restauración de los manglares eliminados debe ser igual o superior al área eliminada y debe reproducir la diversidad de las especies eliminadas.</v>
      </c>
      <c r="M98" s="57" t="str">
        <f>IF(Checklist48[[#This Row],[SSGUID]]="",IF(Checklist48[[#This Row],[PIGUID]]="","",INDEX(PIs[[Column1]:[SS]],MATCH(Checklist48[[#This Row],[PIGUID]],PIs[GUID],0),8)),"")</f>
        <v>Obligación Mayor</v>
      </c>
      <c r="N98" s="84"/>
      <c r="O98" s="84"/>
      <c r="P98" s="57" t="str">
        <f>IF(Checklist48[[#This Row],[ifna]]="NA","",IF(Checklist48[[#This Row],[RelatedPQ]]=0,"",IF(Checklist48[[#This Row],[RelatedPQ]]="","",IF((INDEX(S2PQ_relational[],MATCH(Checklist48[[#This Row],[PIGUID&amp;NO]],S2PQ_relational[PIGUID &amp; "NO"],0),1))=Checklist48[[#This Row],[PIGUID]],"no aplicable",""))))</f>
        <v/>
      </c>
      <c r="Q98" s="57" t="str">
        <f>IF(Checklist48[[#This Row],[N/A]]="no aplicable",INDEX(S2PQ[[Preguntas del paso 2]:[Justification]],MATCH(Checklist48[[#This Row],[RelatedPQ]],S2PQ[S2PQGUID],0),3),"")</f>
        <v/>
      </c>
      <c r="R98" s="84"/>
    </row>
    <row r="99" spans="2:18" ht="56.25" x14ac:dyDescent="0.25">
      <c r="B99" s="51"/>
      <c r="C99" s="46" t="s">
        <v>1459</v>
      </c>
      <c r="D99" s="58">
        <f>IF(Checklist48[[#This Row],[SGUID]]="",IF(Checklist48[[#This Row],[SSGUID]]="",0,1),1)</f>
        <v>1</v>
      </c>
      <c r="E99" s="46"/>
      <c r="F99" s="55" t="str">
        <f>_xlfn.IFNA(Checklist48[[#This Row],[RelatedPQ]],"NA")</f>
        <v/>
      </c>
      <c r="G99" s="55" t="str">
        <f>IF(Checklist48[[#This Row],[PIGUID]]="","",INDEX(S2PQ_relational[],MATCH(Checklist48[[#This Row],[PIGUID&amp;NO]],S2PQ_relational[PIGUID &amp; "NO"],0),2))</f>
        <v/>
      </c>
      <c r="H99" s="55" t="str">
        <f>Checklist48[[#This Row],[PIGUID]]&amp;"NO"</f>
        <v>NO</v>
      </c>
      <c r="I99" s="55" t="str">
        <f>IF(Checklist48[[#This Row],[PIGUID]]="","",INDEX(PIs[NA Exempt],MATCH(Checklist48[[#This Row],[PIGUID]],PIs[GUID],0),1))</f>
        <v/>
      </c>
      <c r="J99" s="57" t="str">
        <f>IF(Checklist48[[#This Row],[SGUID]]="",IF(Checklist48[[#This Row],[SSGUID]]="",IF(Checklist48[[#This Row],[PIGUID]]="","",INDEX(PIs[[Column1]:[SS]],MATCH(Checklist48[[#This Row],[PIGUID]],PIs[GUID],0),2)),INDEX(PIs[[Column1]:[SS]],MATCH(Checklist48[[#This Row],[SSGUID]],PIs[SSGUID],0),18)),INDEX(PIs[[Column1]:[SS]],MATCH(Checklist48[[#This Row],[SGUID]],PIs[SGUID],0),14))</f>
        <v>AQ 07.05 Mejoramiento ecológico de áreas improductivas</v>
      </c>
      <c r="K99" s="57" t="str">
        <f>IF(Checklist48[[#This Row],[SGUID]]="",IF(Checklist48[[#This Row],[SSGUID]]="",IF(Checklist48[[#This Row],[PIGUID]]="","",INDEX(PIs[[Column1]:[SS]],MATCH(Checklist48[[#This Row],[PIGUID]],PIs[GUID],0),4)),INDEX(PIs[[Column1]:[Ssbody]],MATCH(Checklist48[[#This Row],[SSGUID]],PIs[SSGUID],0),19)),INDEX(PIs[[Column1]:[SS]],MATCH(Checklist48[[#This Row],[SGUID]],PIs[SGUID],0),15))</f>
        <v>-</v>
      </c>
      <c r="L99" s="57" t="str">
        <f>IF(Checklist48[[#This Row],[SGUID]]="",IF(Checklist48[[#This Row],[SSGUID]]="",INDEX(PIs[[Column1]:[SS]],MATCH(Checklist48[[#This Row],[PIGUID]],PIs[GUID],0),6),""),"")</f>
        <v/>
      </c>
      <c r="M99" s="57" t="str">
        <f>IF(Checklist48[[#This Row],[SSGUID]]="",IF(Checklist48[[#This Row],[PIGUID]]="","",INDEX(PIs[[Column1]:[SS]],MATCH(Checklist48[[#This Row],[PIGUID]],PIs[GUID],0),8)),"")</f>
        <v/>
      </c>
      <c r="N99" s="84"/>
      <c r="O99" s="84"/>
      <c r="P99" s="57" t="str">
        <f>IF(Checklist48[[#This Row],[ifna]]="NA","",IF(Checklist48[[#This Row],[RelatedPQ]]=0,"",IF(Checklist48[[#This Row],[RelatedPQ]]="","",IF((INDEX(S2PQ_relational[],MATCH(Checklist48[[#This Row],[PIGUID&amp;NO]],S2PQ_relational[PIGUID &amp; "NO"],0),1))=Checklist48[[#This Row],[PIGUID]],"no aplicable",""))))</f>
        <v/>
      </c>
      <c r="Q99" s="57" t="str">
        <f>IF(Checklist48[[#This Row],[N/A]]="no aplicable",INDEX(S2PQ[[Preguntas del paso 2]:[Justification]],MATCH(Checklist48[[#This Row],[RelatedPQ]],S2PQ[S2PQGUID],0),3),"")</f>
        <v/>
      </c>
      <c r="R99" s="84"/>
    </row>
    <row r="100" spans="2:18" ht="78.75" x14ac:dyDescent="0.25">
      <c r="B100" s="51"/>
      <c r="C100" s="46"/>
      <c r="D100" s="58">
        <f>IF(Checklist48[[#This Row],[SGUID]]="",IF(Checklist48[[#This Row],[SSGUID]]="",0,1),1)</f>
        <v>0</v>
      </c>
      <c r="E100" s="46" t="s">
        <v>1453</v>
      </c>
      <c r="F100" s="55" t="str">
        <f>_xlfn.IFNA(Checklist48[[#This Row],[RelatedPQ]],"NA")</f>
        <v>NA</v>
      </c>
      <c r="G100" s="55" t="e">
        <f>IF(Checklist48[[#This Row],[PIGUID]]="","",INDEX(S2PQ_relational[],MATCH(Checklist48[[#This Row],[PIGUID&amp;NO]],S2PQ_relational[PIGUID &amp; "NO"],0),2))</f>
        <v>#N/A</v>
      </c>
      <c r="H100" s="55" t="str">
        <f>Checklist48[[#This Row],[PIGUID]]&amp;"NO"</f>
        <v>aJLXcqqPjE8O703cxYLEINO</v>
      </c>
      <c r="I100" s="55" t="b">
        <f>IF(Checklist48[[#This Row],[PIGUID]]="","",INDEX(PIs[NA Exempt],MATCH(Checklist48[[#This Row],[PIGUID]],PIs[GUID],0),1))</f>
        <v>0</v>
      </c>
      <c r="J100" s="57" t="str">
        <f>IF(Checklist48[[#This Row],[SGUID]]="",IF(Checklist48[[#This Row],[SSGUID]]="",IF(Checklist48[[#This Row],[PIGUID]]="","",INDEX(PIs[[Column1]:[SS]],MATCH(Checklist48[[#This Row],[PIGUID]],PIs[GUID],0),2)),INDEX(PIs[[Column1]:[SS]],MATCH(Checklist48[[#This Row],[SSGUID]],PIs[SSGUID],0),18)),INDEX(PIs[[Column1]:[SS]],MATCH(Checklist48[[#This Row],[SGUID]],PIs[SGUID],0),14))</f>
        <v>AQ-GFS 07.05.01</v>
      </c>
      <c r="K100" s="57" t="str">
        <f>IF(Checklist48[[#This Row],[SGUID]]="",IF(Checklist48[[#This Row],[SSGUID]]="",IF(Checklist48[[#This Row],[PIGUID]]="","",INDEX(PIs[[Column1]:[SS]],MATCH(Checklist48[[#This Row],[PIGUID]],PIs[GUID],0),4)),INDEX(PIs[[Column1]:[Ssbody]],MATCH(Checklist48[[#This Row],[SSGUID]],PIs[SSGUID],0),19)),INDEX(PIs[[Column1]:[SS]],MATCH(Checklist48[[#This Row],[SGUID]],PIs[SGUID],0),15))</f>
        <v>Se presta atención a la conservación de las áreas improductivas.</v>
      </c>
      <c r="L100" s="57" t="str">
        <f>IF(Checklist48[[#This Row],[SGUID]]="",IF(Checklist48[[#This Row],[SSGUID]]="",INDEX(PIs[[Column1]:[SS]],MATCH(Checklist48[[#This Row],[PIGUID]],PIs[GUID],0),6),""),"")</f>
        <v>Debería haber un plan para convertir las áreas improductivas y las áreas identificadas como de prioridad ecológica (p. ej., humedales bajos, bosques, cabeceras o áreas de suelo empobrecido, etc.) en áreas de conservación, cuando sea viable, o en áreas de interés ecológico para el desarrollo de la flora y la fauna naturales.</v>
      </c>
      <c r="M100" s="57" t="str">
        <f>IF(Checklist48[[#This Row],[SSGUID]]="",IF(Checklist48[[#This Row],[PIGUID]]="","",INDEX(PIs[[Column1]:[SS]],MATCH(Checklist48[[#This Row],[PIGUID]],PIs[GUID],0),8)),"")</f>
        <v>Recomendación</v>
      </c>
      <c r="N100" s="84"/>
      <c r="O100" s="84"/>
      <c r="P100" s="57" t="str">
        <f>IF(Checklist48[[#This Row],[ifna]]="NA","",IF(Checklist48[[#This Row],[RelatedPQ]]=0,"",IF(Checklist48[[#This Row],[RelatedPQ]]="","",IF((INDEX(S2PQ_relational[],MATCH(Checklist48[[#This Row],[PIGUID&amp;NO]],S2PQ_relational[PIGUID &amp; "NO"],0),1))=Checklist48[[#This Row],[PIGUID]],"no aplicable",""))))</f>
        <v/>
      </c>
      <c r="Q100" s="57" t="str">
        <f>IF(Checklist48[[#This Row],[N/A]]="no aplicable",INDEX(S2PQ[[Preguntas del paso 2]:[Justification]],MATCH(Checklist48[[#This Row],[RelatedPQ]],S2PQ[S2PQGUID],0),3),"")</f>
        <v/>
      </c>
      <c r="R100" s="84"/>
    </row>
    <row r="101" spans="2:18" ht="45" x14ac:dyDescent="0.25">
      <c r="B101" s="51"/>
      <c r="C101" s="46" t="s">
        <v>1440</v>
      </c>
      <c r="D101" s="58">
        <f>IF(Checklist48[[#This Row],[SGUID]]="",IF(Checklist48[[#This Row],[SSGUID]]="",0,1),1)</f>
        <v>1</v>
      </c>
      <c r="E101" s="46"/>
      <c r="F101" s="55" t="str">
        <f>_xlfn.IFNA(Checklist48[[#This Row],[RelatedPQ]],"NA")</f>
        <v/>
      </c>
      <c r="G101" s="55" t="str">
        <f>IF(Checklist48[[#This Row],[PIGUID]]="","",INDEX(S2PQ_relational[],MATCH(Checklist48[[#This Row],[PIGUID&amp;NO]],S2PQ_relational[PIGUID &amp; "NO"],0),2))</f>
        <v/>
      </c>
      <c r="H101" s="55" t="str">
        <f>Checklist48[[#This Row],[PIGUID]]&amp;"NO"</f>
        <v>NO</v>
      </c>
      <c r="I101" s="55" t="str">
        <f>IF(Checklist48[[#This Row],[PIGUID]]="","",INDEX(PIs[NA Exempt],MATCH(Checklist48[[#This Row],[PIGUID]],PIs[GUID],0),1))</f>
        <v/>
      </c>
      <c r="J101" s="57" t="str">
        <f>IF(Checklist48[[#This Row],[SGUID]]="",IF(Checklist48[[#This Row],[SSGUID]]="",IF(Checklist48[[#This Row],[PIGUID]]="","",INDEX(PIs[[Column1]:[SS]],MATCH(Checklist48[[#This Row],[PIGUID]],PIs[GUID],0),2)),INDEX(PIs[[Column1]:[SS]],MATCH(Checklist48[[#This Row],[SSGUID]],PIs[SSGUID],0),18)),INDEX(PIs[[Column1]:[SS]],MATCH(Checklist48[[#This Row],[SGUID]],PIs[SGUID],0),14))</f>
        <v>AQ 07.06 Eficiencia energética</v>
      </c>
      <c r="K101" s="57" t="str">
        <f>IF(Checklist48[[#This Row],[SGUID]]="",IF(Checklist48[[#This Row],[SSGUID]]="",IF(Checklist48[[#This Row],[PIGUID]]="","",INDEX(PIs[[Column1]:[SS]],MATCH(Checklist48[[#This Row],[PIGUID]],PIs[GUID],0),4)),INDEX(PIs[[Column1]:[Ssbody]],MATCH(Checklist48[[#This Row],[SSGUID]],PIs[SSGUID],0),19)),INDEX(PIs[[Column1]:[SS]],MATCH(Checklist48[[#This Row],[SGUID]],PIs[SGUID],0),15))</f>
        <v>Los equipos de producción se deben seleccionar y mantener para lograr una eficiencia energética óptima. Se debería fomentar el uso de fuentes de energía renovable.</v>
      </c>
      <c r="L101" s="57" t="str">
        <f>IF(Checklist48[[#This Row],[SGUID]]="",IF(Checklist48[[#This Row],[SSGUID]]="",INDEX(PIs[[Column1]:[SS]],MATCH(Checklist48[[#This Row],[PIGUID]],PIs[GUID],0),6),""),"")</f>
        <v/>
      </c>
      <c r="M101" s="57" t="str">
        <f>IF(Checklist48[[#This Row],[SSGUID]]="",IF(Checklist48[[#This Row],[PIGUID]]="","",INDEX(PIs[[Column1]:[SS]],MATCH(Checklist48[[#This Row],[PIGUID]],PIs[GUID],0),8)),"")</f>
        <v/>
      </c>
      <c r="N101" s="84"/>
      <c r="O101" s="84"/>
      <c r="P101" s="57" t="str">
        <f>IF(Checklist48[[#This Row],[ifna]]="NA","",IF(Checklist48[[#This Row],[RelatedPQ]]=0,"",IF(Checklist48[[#This Row],[RelatedPQ]]="","",IF((INDEX(S2PQ_relational[],MATCH(Checklist48[[#This Row],[PIGUID&amp;NO]],S2PQ_relational[PIGUID &amp; "NO"],0),1))=Checklist48[[#This Row],[PIGUID]],"no aplicable",""))))</f>
        <v/>
      </c>
      <c r="Q101" s="57" t="str">
        <f>IF(Checklist48[[#This Row],[N/A]]="no aplicable",INDEX(S2PQ[[Preguntas del paso 2]:[Justification]],MATCH(Checklist48[[#This Row],[RelatedPQ]],S2PQ[S2PQGUID],0),3),"")</f>
        <v/>
      </c>
      <c r="R101" s="84"/>
    </row>
    <row r="102" spans="2:18" ht="78.75" x14ac:dyDescent="0.25">
      <c r="B102" s="51"/>
      <c r="C102" s="46"/>
      <c r="D102" s="58">
        <f>IF(Checklist48[[#This Row],[SGUID]]="",IF(Checklist48[[#This Row],[SSGUID]]="",0,1),1)</f>
        <v>0</v>
      </c>
      <c r="E102" s="46" t="s">
        <v>1441</v>
      </c>
      <c r="F102" s="55" t="str">
        <f>_xlfn.IFNA(Checklist48[[#This Row],[RelatedPQ]],"NA")</f>
        <v>NA</v>
      </c>
      <c r="G102" s="55" t="e">
        <f>IF(Checklist48[[#This Row],[PIGUID]]="","",INDEX(S2PQ_relational[],MATCH(Checklist48[[#This Row],[PIGUID&amp;NO]],S2PQ_relational[PIGUID &amp; "NO"],0),2))</f>
        <v>#N/A</v>
      </c>
      <c r="H102" s="55" t="str">
        <f>Checklist48[[#This Row],[PIGUID]]&amp;"NO"</f>
        <v>6u27zEZBHlgOhcCV0yAECkNO</v>
      </c>
      <c r="I102" s="55" t="b">
        <f>IF(Checklist48[[#This Row],[PIGUID]]="","",INDEX(PIs[NA Exempt],MATCH(Checklist48[[#This Row],[PIGUID]],PIs[GUID],0),1))</f>
        <v>0</v>
      </c>
      <c r="J102" s="57" t="str">
        <f>IF(Checklist48[[#This Row],[SGUID]]="",IF(Checklist48[[#This Row],[SSGUID]]="",IF(Checklist48[[#This Row],[PIGUID]]="","",INDEX(PIs[[Column1]:[SS]],MATCH(Checklist48[[#This Row],[PIGUID]],PIs[GUID],0),2)),INDEX(PIs[[Column1]:[SS]],MATCH(Checklist48[[#This Row],[SSGUID]],PIs[SSGUID],0),18)),INDEX(PIs[[Column1]:[SS]],MATCH(Checklist48[[#This Row],[SGUID]],PIs[SGUID],0),14))</f>
        <v>AQ-GFS 07.06.01</v>
      </c>
      <c r="K102" s="57" t="str">
        <f>IF(Checklist48[[#This Row],[SGUID]]="",IF(Checklist48[[#This Row],[SSGUID]]="",IF(Checklist48[[#This Row],[PIGUID]]="","",INDEX(PIs[[Column1]:[SS]],MATCH(Checklist48[[#This Row],[PIGUID]],PIs[GUID],0),4)),INDEX(PIs[[Column1]:[Ssbody]],MATCH(Checklist48[[#This Row],[SSGUID]],PIs[SSGUID],0),19)),INDEX(PIs[[Column1]:[SS]],MATCH(Checklist48[[#This Row],[SGUID]],PIs[SGUID],0),15))</f>
        <v>Se supervisa el consumo de energía en la finca.</v>
      </c>
      <c r="L102" s="57" t="str">
        <f>IF(Checklist48[[#This Row],[SGUID]]="",IF(Checklist48[[#This Row],[SSGUID]]="",INDEX(PIs[[Column1]:[SS]],MATCH(Checklist48[[#This Row],[PIGUID]],PIs[GUID],0),6),""),"")</f>
        <v>Se debe disponer de registros del consumo de energía en la finca (p. ej., facturas donde figure el consumo energético). El productor debe tener conocimiento de dónde y cómo se consume la energía en la finca durante las prácticas de producción. Debe haber disponibles análisis de tendencias del consumo de energía (por ciclo y por biomasa).</v>
      </c>
      <c r="M102" s="57" t="str">
        <f>IF(Checklist48[[#This Row],[SSGUID]]="",IF(Checklist48[[#This Row],[PIGUID]]="","",INDEX(PIs[[Column1]:[SS]],MATCH(Checklist48[[#This Row],[PIGUID]],PIs[GUID],0),8)),"")</f>
        <v>Obligación Menor</v>
      </c>
      <c r="N102" s="84"/>
      <c r="O102" s="84"/>
      <c r="P102" s="57" t="str">
        <f>IF(Checklist48[[#This Row],[ifna]]="NA","",IF(Checklist48[[#This Row],[RelatedPQ]]=0,"",IF(Checklist48[[#This Row],[RelatedPQ]]="","",IF((INDEX(S2PQ_relational[],MATCH(Checklist48[[#This Row],[PIGUID&amp;NO]],S2PQ_relational[PIGUID &amp; "NO"],0),1))=Checklist48[[#This Row],[PIGUID]],"no aplicable",""))))</f>
        <v/>
      </c>
      <c r="Q102" s="57" t="str">
        <f>IF(Checklist48[[#This Row],[N/A]]="no aplicable",INDEX(S2PQ[[Preguntas del paso 2]:[Justification]],MATCH(Checklist48[[#This Row],[RelatedPQ]],S2PQ[S2PQGUID],0),3),"")</f>
        <v/>
      </c>
      <c r="R102" s="84"/>
    </row>
    <row r="103" spans="2:18" ht="56.25" x14ac:dyDescent="0.25">
      <c r="B103" s="51"/>
      <c r="C103" s="46"/>
      <c r="D103" s="58">
        <f>IF(Checklist48[[#This Row],[SGUID]]="",IF(Checklist48[[#This Row],[SSGUID]]="",0,1),1)</f>
        <v>0</v>
      </c>
      <c r="E103" s="46" t="s">
        <v>1447</v>
      </c>
      <c r="F103" s="55" t="str">
        <f>_xlfn.IFNA(Checklist48[[#This Row],[RelatedPQ]],"NA")</f>
        <v>NA</v>
      </c>
      <c r="G103" s="55" t="e">
        <f>IF(Checklist48[[#This Row],[PIGUID]]="","",INDEX(S2PQ_relational[],MATCH(Checklist48[[#This Row],[PIGUID&amp;NO]],S2PQ_relational[PIGUID &amp; "NO"],0),2))</f>
        <v>#N/A</v>
      </c>
      <c r="H103" s="55" t="str">
        <f>Checklist48[[#This Row],[PIGUID]]&amp;"NO"</f>
        <v>6GWkjJEX1l3Nb0LCqoipqSNO</v>
      </c>
      <c r="I103" s="55" t="b">
        <f>IF(Checklist48[[#This Row],[PIGUID]]="","",INDEX(PIs[NA Exempt],MATCH(Checklist48[[#This Row],[PIGUID]],PIs[GUID],0),1))</f>
        <v>0</v>
      </c>
      <c r="J103" s="57" t="str">
        <f>IF(Checklist48[[#This Row],[SGUID]]="",IF(Checklist48[[#This Row],[SSGUID]]="",IF(Checklist48[[#This Row],[PIGUID]]="","",INDEX(PIs[[Column1]:[SS]],MATCH(Checklist48[[#This Row],[PIGUID]],PIs[GUID],0),2)),INDEX(PIs[[Column1]:[SS]],MATCH(Checklist48[[#This Row],[SSGUID]],PIs[SSGUID],0),18)),INDEX(PIs[[Column1]:[SS]],MATCH(Checklist48[[#This Row],[SGUID]],PIs[SGUID],0),14))</f>
        <v xml:space="preserve">AQ-GFS 07.06.02 </v>
      </c>
      <c r="K103" s="57" t="str">
        <f>IF(Checklist48[[#This Row],[SGUID]]="",IF(Checklist48[[#This Row],[SSGUID]]="",IF(Checklist48[[#This Row],[PIGUID]]="","",INDEX(PIs[[Column1]:[SS]],MATCH(Checklist48[[#This Row],[PIGUID]],PIs[GUID],0),4)),INDEX(PIs[[Column1]:[Ssbody]],MATCH(Checklist48[[#This Row],[SSGUID]],PIs[SSGUID],0),19)),INDEX(PIs[[Column1]:[SS]],MATCH(Checklist48[[#This Row],[SGUID]],PIs[SGUID],0),15))</f>
        <v>Existe un plan para mejorar la eficiencia energética en la finca, en base a los controles realizados.</v>
      </c>
      <c r="L103" s="57" t="str">
        <f>IF(Checklist48[[#This Row],[SGUID]]="",IF(Checklist48[[#This Row],[SSGUID]]="",INDEX(PIs[[Column1]:[SS]],MATCH(Checklist48[[#This Row],[PIGUID]],PIs[GUID],0),6),""),"")</f>
        <v>Debe haber disponible un plan documentado que identifique oportunidades para mejorar la eficiencia energética (p. ej., aplicar aislamiento cuando se necesite, revisar la planificación del transporte para optimizar el consumo de energía, etc.).</v>
      </c>
      <c r="M103" s="57" t="str">
        <f>IF(Checklist48[[#This Row],[SSGUID]]="",IF(Checklist48[[#This Row],[PIGUID]]="","",INDEX(PIs[[Column1]:[SS]],MATCH(Checklist48[[#This Row],[PIGUID]],PIs[GUID],0),8)),"")</f>
        <v>Obligación Menor</v>
      </c>
      <c r="N103" s="84"/>
      <c r="O103" s="84"/>
      <c r="P103" s="57" t="str">
        <f>IF(Checklist48[[#This Row],[ifna]]="NA","",IF(Checklist48[[#This Row],[RelatedPQ]]=0,"",IF(Checklist48[[#This Row],[RelatedPQ]]="","",IF((INDEX(S2PQ_relational[],MATCH(Checklist48[[#This Row],[PIGUID&amp;NO]],S2PQ_relational[PIGUID &amp; "NO"],0),1))=Checklist48[[#This Row],[PIGUID]],"no aplicable",""))))</f>
        <v/>
      </c>
      <c r="Q103" s="57" t="str">
        <f>IF(Checklist48[[#This Row],[N/A]]="no aplicable",INDEX(S2PQ[[Preguntas del paso 2]:[Justification]],MATCH(Checklist48[[#This Row],[RelatedPQ]],S2PQ[S2PQGUID],0),3),"")</f>
        <v/>
      </c>
      <c r="R103" s="84"/>
    </row>
    <row r="104" spans="2:18" ht="78.75" x14ac:dyDescent="0.25">
      <c r="B104" s="51"/>
      <c r="C104" s="46"/>
      <c r="D104" s="58">
        <f>IF(Checklist48[[#This Row],[SGUID]]="",IF(Checklist48[[#This Row],[SSGUID]]="",0,1),1)</f>
        <v>0</v>
      </c>
      <c r="E104" s="46" t="s">
        <v>1434</v>
      </c>
      <c r="F104" s="55" t="str">
        <f>_xlfn.IFNA(Checklist48[[#This Row],[RelatedPQ]],"NA")</f>
        <v>NA</v>
      </c>
      <c r="G104" s="55" t="e">
        <f>IF(Checklist48[[#This Row],[PIGUID]]="","",INDEX(S2PQ_relational[],MATCH(Checklist48[[#This Row],[PIGUID&amp;NO]],S2PQ_relational[PIGUID &amp; "NO"],0),2))</f>
        <v>#N/A</v>
      </c>
      <c r="H104" s="55" t="str">
        <f>Checklist48[[#This Row],[PIGUID]]&amp;"NO"</f>
        <v>4NqiAf0xHyUtil5rH7XsrHNO</v>
      </c>
      <c r="I104" s="55" t="b">
        <f>IF(Checklist48[[#This Row],[PIGUID]]="","",INDEX(PIs[NA Exempt],MATCH(Checklist48[[#This Row],[PIGUID]],PIs[GUID],0),1))</f>
        <v>0</v>
      </c>
      <c r="J104" s="57" t="str">
        <f>IF(Checklist48[[#This Row],[SGUID]]="",IF(Checklist48[[#This Row],[SSGUID]]="",IF(Checklist48[[#This Row],[PIGUID]]="","",INDEX(PIs[[Column1]:[SS]],MATCH(Checklist48[[#This Row],[PIGUID]],PIs[GUID],0),2)),INDEX(PIs[[Column1]:[SS]],MATCH(Checklist48[[#This Row],[SSGUID]],PIs[SSGUID],0),18)),INDEX(PIs[[Column1]:[SS]],MATCH(Checklist48[[#This Row],[SGUID]],PIs[SGUID],0),14))</f>
        <v xml:space="preserve">AQ-GFS 07.06.03 </v>
      </c>
      <c r="K104" s="57" t="str">
        <f>IF(Checklist48[[#This Row],[SGUID]]="",IF(Checklist48[[#This Row],[SSGUID]]="",IF(Checklist48[[#This Row],[PIGUID]]="","",INDEX(PIs[[Column1]:[SS]],MATCH(Checklist48[[#This Row],[PIGUID]],PIs[GUID],0),4)),INDEX(PIs[[Column1]:[Ssbody]],MATCH(Checklist48[[#This Row],[SSGUID]],PIs[SSGUID],0),19)),INDEX(PIs[[Column1]:[SS]],MATCH(Checklist48[[#This Row],[SGUID]],PIs[SGUID],0),15))</f>
        <v>El plan para mejorar la eficiencia energética incluye la minimización del uso de energías no renovables, cuando sea posible.</v>
      </c>
      <c r="L104" s="57" t="str">
        <f>IF(Checklist48[[#This Row],[SGUID]]="",IF(Checklist48[[#This Row],[SSGUID]]="",INDEX(PIs[[Column1]:[SS]],MATCH(Checklist48[[#This Row],[PIGUID]],PIs[GUID],0),6),""),"")</f>
        <v>El productor debe considerar la reducción del uso de energías no renovables al mínimo posible, para utilizar energías renovables en su lugar. La identificación de las posibilidades de abastecimiento de energías renovables debe estar disponible. Se debe tener cuidado con el uso de astillas de madera, ya que no se deben talar bosques para producirlas.</v>
      </c>
      <c r="M104" s="57" t="str">
        <f>IF(Checklist48[[#This Row],[SSGUID]]="",IF(Checklist48[[#This Row],[PIGUID]]="","",INDEX(PIs[[Column1]:[SS]],MATCH(Checklist48[[#This Row],[PIGUID]],PIs[GUID],0),8)),"")</f>
        <v>Obligación Menor</v>
      </c>
      <c r="N104" s="84"/>
      <c r="O104" s="84"/>
      <c r="P104" s="57" t="str">
        <f>IF(Checklist48[[#This Row],[ifna]]="NA","",IF(Checklist48[[#This Row],[RelatedPQ]]=0,"",IF(Checklist48[[#This Row],[RelatedPQ]]="","",IF((INDEX(S2PQ_relational[],MATCH(Checklist48[[#This Row],[PIGUID&amp;NO]],S2PQ_relational[PIGUID &amp; "NO"],0),1))=Checklist48[[#This Row],[PIGUID]],"no aplicable",""))))</f>
        <v/>
      </c>
      <c r="Q104" s="57" t="str">
        <f>IF(Checklist48[[#This Row],[N/A]]="no aplicable",INDEX(S2PQ[[Preguntas del paso 2]:[Justification]],MATCH(Checklist48[[#This Row],[RelatedPQ]],S2PQ[S2PQGUID],0),3),"")</f>
        <v/>
      </c>
      <c r="R104" s="84"/>
    </row>
    <row r="105" spans="2:18" ht="33.75" x14ac:dyDescent="0.25">
      <c r="B105" s="51" t="s">
        <v>1052</v>
      </c>
      <c r="C105" s="46"/>
      <c r="D105" s="58">
        <f>IF(Checklist48[[#This Row],[SGUID]]="",IF(Checklist48[[#This Row],[SSGUID]]="",0,1),1)</f>
        <v>1</v>
      </c>
      <c r="E105" s="46"/>
      <c r="F105" s="55" t="str">
        <f>_xlfn.IFNA(Checklist48[[#This Row],[RelatedPQ]],"NA")</f>
        <v/>
      </c>
      <c r="G105" s="55" t="str">
        <f>IF(Checklist48[[#This Row],[PIGUID]]="","",INDEX(S2PQ_relational[],MATCH(Checklist48[[#This Row],[PIGUID&amp;NO]],S2PQ_relational[PIGUID &amp; "NO"],0),2))</f>
        <v/>
      </c>
      <c r="H105" s="55" t="str">
        <f>Checklist48[[#This Row],[PIGUID]]&amp;"NO"</f>
        <v>NO</v>
      </c>
      <c r="I105" s="55" t="str">
        <f>IF(Checklist48[[#This Row],[PIGUID]]="","",INDEX(PIs[NA Exempt],MATCH(Checklist48[[#This Row],[PIGUID]],PIs[GUID],0),1))</f>
        <v/>
      </c>
      <c r="J105" s="57" t="str">
        <f>IF(Checklist48[[#This Row],[SGUID]]="",IF(Checklist48[[#This Row],[SSGUID]]="",IF(Checklist48[[#This Row],[PIGUID]]="","",INDEX(PIs[[Column1]:[SS]],MATCH(Checklist48[[#This Row],[PIGUID]],PIs[GUID],0),2)),INDEX(PIs[[Column1]:[SS]],MATCH(Checklist48[[#This Row],[SSGUID]],PIs[SSGUID],0),18)),INDEX(PIs[[Column1]:[SS]],MATCH(Checklist48[[#This Row],[SGUID]],PIs[SGUID],0),14))</f>
        <v>AQ 08 RECLAMACIONES</v>
      </c>
      <c r="K105" s="57" t="str">
        <f>IF(Checklist48[[#This Row],[SGUID]]="",IF(Checklist48[[#This Row],[SSGUID]]="",IF(Checklist48[[#This Row],[PIGUID]]="","",INDEX(PIs[[Column1]:[SS]],MATCH(Checklist48[[#This Row],[PIGUID]],PIs[GUID],0),4)),INDEX(PIs[[Column1]:[Ssbody]],MATCH(Checklist48[[#This Row],[SSGUID]],PIs[SSGUID],0),19)),INDEX(PIs[[Column1]:[SS]],MATCH(Checklist48[[#This Row],[SGUID]],PIs[SGUID],0),15))</f>
        <v>La gestión de las reclamaciones conducirá a un mejor sistema de producción en general.</v>
      </c>
      <c r="L105" s="57" t="str">
        <f>IF(Checklist48[[#This Row],[SGUID]]="",IF(Checklist48[[#This Row],[SSGUID]]="",INDEX(PIs[[Column1]:[SS]],MATCH(Checklist48[[#This Row],[PIGUID]],PIs[GUID],0),6),""),"")</f>
        <v/>
      </c>
      <c r="M105" s="57" t="str">
        <f>IF(Checklist48[[#This Row],[SSGUID]]="",IF(Checklist48[[#This Row],[PIGUID]]="","",INDEX(PIs[[Column1]:[SS]],MATCH(Checklist48[[#This Row],[PIGUID]],PIs[GUID],0),8)),"")</f>
        <v/>
      </c>
      <c r="N105" s="84"/>
      <c r="O105" s="84"/>
      <c r="P105" s="57" t="str">
        <f>IF(Checklist48[[#This Row],[ifna]]="NA","",IF(Checklist48[[#This Row],[RelatedPQ]]=0,"",IF(Checklist48[[#This Row],[RelatedPQ]]="","",IF((INDEX(S2PQ_relational[],MATCH(Checklist48[[#This Row],[PIGUID&amp;NO]],S2PQ_relational[PIGUID &amp; "NO"],0),1))=Checklist48[[#This Row],[PIGUID]],"no aplicable",""))))</f>
        <v/>
      </c>
      <c r="Q105" s="57" t="str">
        <f>IF(Checklist48[[#This Row],[N/A]]="no aplicable",INDEX(S2PQ[[Preguntas del paso 2]:[Justification]],MATCH(Checklist48[[#This Row],[RelatedPQ]],S2PQ[S2PQGUID],0),3),"")</f>
        <v/>
      </c>
      <c r="R105" s="84"/>
    </row>
    <row r="106" spans="2:18" ht="33.75" hidden="1" x14ac:dyDescent="0.25">
      <c r="B106" s="51"/>
      <c r="C106" s="46" t="s">
        <v>50</v>
      </c>
      <c r="D106" s="58">
        <f>IF(Checklist48[[#This Row],[SGUID]]="",IF(Checklist48[[#This Row],[SSGUID]]="",0,1),1)</f>
        <v>1</v>
      </c>
      <c r="E106" s="46"/>
      <c r="F106" s="55" t="str">
        <f>_xlfn.IFNA(Checklist48[[#This Row],[RelatedPQ]],"NA")</f>
        <v/>
      </c>
      <c r="G106" s="55" t="str">
        <f>IF(Checklist48[[#This Row],[PIGUID]]="","",INDEX(S2PQ_relational[],MATCH(Checklist48[[#This Row],[PIGUID&amp;NO]],S2PQ_relational[PIGUID &amp; "NO"],0),2))</f>
        <v/>
      </c>
      <c r="H106" s="55" t="str">
        <f>Checklist48[[#This Row],[PIGUID]]&amp;"NO"</f>
        <v>NO</v>
      </c>
      <c r="I106" s="55" t="str">
        <f>IF(Checklist48[[#This Row],[PIGUID]]="","",INDEX(PIs[NA Exempt],MATCH(Checklist48[[#This Row],[PIGUID]],PIs[GUID],0),1))</f>
        <v/>
      </c>
      <c r="J106" s="57" t="str">
        <f>IF(Checklist48[[#This Row],[SGUID]]="",IF(Checklist48[[#This Row],[SSGUID]]="",IF(Checklist48[[#This Row],[PIGUID]]="","",INDEX(PIs[[Column1]:[SS]],MATCH(Checklist48[[#This Row],[PIGUID]],PIs[GUID],0),2)),INDEX(PIs[[Column1]:[SS]],MATCH(Checklist48[[#This Row],[SSGUID]],PIs[SSGUID],0),18)),INDEX(PIs[[Column1]:[SS]],MATCH(Checklist48[[#This Row],[SGUID]],PIs[SGUID],0),14))</f>
        <v>-</v>
      </c>
      <c r="K106" s="57" t="str">
        <f>IF(Checklist48[[#This Row],[SGUID]]="",IF(Checklist48[[#This Row],[SSGUID]]="",IF(Checklist48[[#This Row],[PIGUID]]="","",INDEX(PIs[[Column1]:[SS]],MATCH(Checklist48[[#This Row],[PIGUID]],PIs[GUID],0),4)),INDEX(PIs[[Column1]:[Ssbody]],MATCH(Checklist48[[#This Row],[SSGUID]],PIs[SSGUID],0),19)),INDEX(PIs[[Column1]:[SS]],MATCH(Checklist48[[#This Row],[SGUID]],PIs[SGUID],0),15))</f>
        <v>-</v>
      </c>
      <c r="L106" s="57" t="str">
        <f>IF(Checklist48[[#This Row],[SGUID]]="",IF(Checklist48[[#This Row],[SSGUID]]="",INDEX(PIs[[Column1]:[SS]],MATCH(Checklist48[[#This Row],[PIGUID]],PIs[GUID],0),6),""),"")</f>
        <v/>
      </c>
      <c r="M106" s="57" t="str">
        <f>IF(Checklist48[[#This Row],[SSGUID]]="",IF(Checklist48[[#This Row],[PIGUID]]="","",INDEX(PIs[[Column1]:[SS]],MATCH(Checklist48[[#This Row],[PIGUID]],PIs[GUID],0),8)),"")</f>
        <v/>
      </c>
      <c r="N106" s="84"/>
      <c r="O106" s="84"/>
      <c r="P106" s="57" t="str">
        <f>IF(Checklist48[[#This Row],[ifna]]="NA","",IF(Checklist48[[#This Row],[RelatedPQ]]=0,"",IF(Checklist48[[#This Row],[RelatedPQ]]="","",IF((INDEX(S2PQ_relational[],MATCH(Checklist48[[#This Row],[PIGUID&amp;NO]],S2PQ_relational[PIGUID &amp; "NO"],0),1))=Checklist48[[#This Row],[PIGUID]],"no aplicable",""))))</f>
        <v/>
      </c>
      <c r="Q106" s="57" t="str">
        <f>IF(Checklist48[[#This Row],[N/A]]="no aplicable",INDEX(S2PQ[[Preguntas del paso 2]:[Justification]],MATCH(Checklist48[[#This Row],[RelatedPQ]],S2PQ[S2PQGUID],0),3),"")</f>
        <v/>
      </c>
      <c r="R106" s="84"/>
    </row>
    <row r="107" spans="2:18" ht="270" x14ac:dyDescent="0.25">
      <c r="B107" s="51"/>
      <c r="C107" s="46"/>
      <c r="D107" s="58">
        <f>IF(Checklist48[[#This Row],[SGUID]]="",IF(Checklist48[[#This Row],[SSGUID]]="",0,1),1)</f>
        <v>0</v>
      </c>
      <c r="E107" s="46" t="s">
        <v>1046</v>
      </c>
      <c r="F107" s="55" t="str">
        <f>_xlfn.IFNA(Checklist48[[#This Row],[RelatedPQ]],"NA")</f>
        <v>NA</v>
      </c>
      <c r="G107" s="55" t="e">
        <f>IF(Checklist48[[#This Row],[PIGUID]]="","",INDEX(S2PQ_relational[],MATCH(Checklist48[[#This Row],[PIGUID&amp;NO]],S2PQ_relational[PIGUID &amp; "NO"],0),2))</f>
        <v>#N/A</v>
      </c>
      <c r="H107" s="55" t="str">
        <f>Checklist48[[#This Row],[PIGUID]]&amp;"NO"</f>
        <v>5WL6BU3bcX43cmzAJgReo0NO</v>
      </c>
      <c r="I107" s="55" t="b">
        <f>IF(Checklist48[[#This Row],[PIGUID]]="","",INDEX(PIs[NA Exempt],MATCH(Checklist48[[#This Row],[PIGUID]],PIs[GUID],0),1))</f>
        <v>1</v>
      </c>
      <c r="J107" s="57" t="str">
        <f>IF(Checklist48[[#This Row],[SGUID]]="",IF(Checklist48[[#This Row],[SSGUID]]="",IF(Checklist48[[#This Row],[PIGUID]]="","",INDEX(PIs[[Column1]:[SS]],MATCH(Checklist48[[#This Row],[PIGUID]],PIs[GUID],0),2)),INDEX(PIs[[Column1]:[SS]],MATCH(Checklist48[[#This Row],[SSGUID]],PIs[SSGUID],0),18)),INDEX(PIs[[Column1]:[SS]],MATCH(Checklist48[[#This Row],[SGUID]],PIs[SGUID],0),14))</f>
        <v>AQ-GFS 08.01</v>
      </c>
      <c r="K107" s="57" t="str">
        <f>IF(Checklist48[[#This Row],[SGUID]]="",IF(Checklist48[[#This Row],[SSGUID]]="",IF(Checklist48[[#This Row],[PIGUID]]="","",INDEX(PIs[[Column1]:[SS]],MATCH(Checklist48[[#This Row],[PIGUID]],PIs[GUID],0),4)),INDEX(PIs[[Column1]:[Ssbody]],MATCH(Checklist48[[#This Row],[SSGUID]],PIs[SSGUID],0),19)),INDEX(PIs[[Column1]:[SS]],MATCH(Checklist48[[#This Row],[SGUID]],PIs[SGUID],0),15))</f>
        <v>Hay disponible y se implementa un procedimiento de reclamaciones para las cuestiones tanto internas como externas cubiertas por la norma.</v>
      </c>
      <c r="L107" s="57" t="str">
        <f>IF(Checklist48[[#This Row],[SGUID]]="",IF(Checklist48[[#This Row],[SSGUID]]="",INDEX(PIs[[Column1]:[SS]],MATCH(Checklist48[[#This Row],[PIGUID]],PIs[GUID],0),6),""),"")</f>
        <v>Debe haber disponible un procedimiento documentado para facilitar el registro y seguimiento de todas las reclamaciones recibidas relacionadas con cuestiones cubiertas por la norma, y para registrar las acciones realizadas en relación con dichas reclamaciones.
En el caso de los grupos de productores, los miembros no necesitan el procedimiento entero para las reclamaciones, sino solo las partes que sean relevantes para ellos. El procedimiento de reclamaciones debe exigir al productor que, si una autoridad competente y/o local le informa de que se encuentra bajo investigación y/o ha recibido una sanción en el ámbito de certificación, se lo notifique a la secretaría GLOBALG.A.P. a través del organismo de certificación (OC).
En caso de reclamaciones relacionadas con la norma (p. ej., inocuidad alimentaria, bienestar integral de los trabajadores, protección ambiental o bienestar animal) que puedan poner en peligro la reputación y credibilidad de la marca GLOBALG.A.P., el titular del certificado debe informar de inmediato al OC.
Sin opción de “N/A”.</v>
      </c>
      <c r="M107" s="57" t="str">
        <f>IF(Checklist48[[#This Row],[SSGUID]]="",IF(Checklist48[[#This Row],[PIGUID]]="","",INDEX(PIs[[Column1]:[SS]],MATCH(Checklist48[[#This Row],[PIGUID]],PIs[GUID],0),8)),"")</f>
        <v>Obligación Mayor</v>
      </c>
      <c r="N107" s="84"/>
      <c r="O107" s="84"/>
      <c r="P107" s="57" t="str">
        <f>IF(Checklist48[[#This Row],[ifna]]="NA","",IF(Checklist48[[#This Row],[RelatedPQ]]=0,"",IF(Checklist48[[#This Row],[RelatedPQ]]="","",IF((INDEX(S2PQ_relational[],MATCH(Checklist48[[#This Row],[PIGUID&amp;NO]],S2PQ_relational[PIGUID &amp; "NO"],0),1))=Checklist48[[#This Row],[PIGUID]],"no aplicable",""))))</f>
        <v/>
      </c>
      <c r="Q107" s="57" t="str">
        <f>IF(Checklist48[[#This Row],[N/A]]="no aplicable",INDEX(S2PQ[[Preguntas del paso 2]:[Justification]],MATCH(Checklist48[[#This Row],[RelatedPQ]],S2PQ[S2PQGUID],0),3),"")</f>
        <v/>
      </c>
      <c r="R107" s="84"/>
    </row>
    <row r="108" spans="2:18" ht="67.5" x14ac:dyDescent="0.25">
      <c r="B108" s="51" t="s">
        <v>1110</v>
      </c>
      <c r="C108" s="46"/>
      <c r="D108" s="58">
        <f>IF(Checklist48[[#This Row],[SGUID]]="",IF(Checklist48[[#This Row],[SSGUID]]="",0,1),1)</f>
        <v>1</v>
      </c>
      <c r="E108" s="46"/>
      <c r="F108" s="55" t="str">
        <f>_xlfn.IFNA(Checklist48[[#This Row],[RelatedPQ]],"NA")</f>
        <v/>
      </c>
      <c r="G108" s="55" t="str">
        <f>IF(Checklist48[[#This Row],[PIGUID]]="","",INDEX(S2PQ_relational[],MATCH(Checklist48[[#This Row],[PIGUID&amp;NO]],S2PQ_relational[PIGUID &amp; "NO"],0),2))</f>
        <v/>
      </c>
      <c r="H108" s="55" t="str">
        <f>Checklist48[[#This Row],[PIGUID]]&amp;"NO"</f>
        <v>NO</v>
      </c>
      <c r="I108" s="55" t="str">
        <f>IF(Checklist48[[#This Row],[PIGUID]]="","",INDEX(PIs[NA Exempt],MATCH(Checklist48[[#This Row],[PIGUID]],PIs[GUID],0),1))</f>
        <v/>
      </c>
      <c r="J108" s="57" t="str">
        <f>IF(Checklist48[[#This Row],[SGUID]]="",IF(Checklist48[[#This Row],[SSGUID]]="",IF(Checklist48[[#This Row],[PIGUID]]="","",INDEX(PIs[[Column1]:[SS]],MATCH(Checklist48[[#This Row],[PIGUID]],PIs[GUID],0),2)),INDEX(PIs[[Column1]:[SS]],MATCH(Checklist48[[#This Row],[SSGUID]],PIs[SSGUID],0),18)),INDEX(PIs[[Column1]:[SS]],MATCH(Checklist48[[#This Row],[SGUID]],PIs[SGUID],0),14))</f>
        <v>AQ 09 PROCEDIMIENTO DE RECUPERACIÓN Y RETIRADA</v>
      </c>
      <c r="K108" s="57" t="str">
        <f>IF(Checklist48[[#This Row],[SGUID]]="",IF(Checklist48[[#This Row],[SSGUID]]="",IF(Checklist48[[#This Row],[PIGUID]]="","",INDEX(PIs[[Column1]:[SS]],MATCH(Checklist48[[#This Row],[PIGUID]],PIs[GUID],0),4)),INDEX(PIs[[Column1]:[Ssbody]],MATCH(Checklist48[[#This Row],[SSGUID]],PIs[SSGUID],0),19)),INDEX(PIs[[Column1]:[SS]],MATCH(Checklist48[[#This Row],[SGUID]],PIs[SGUID],0),15))</f>
        <v>-</v>
      </c>
      <c r="L108" s="57" t="str">
        <f>IF(Checklist48[[#This Row],[SGUID]]="",IF(Checklist48[[#This Row],[SSGUID]]="",INDEX(PIs[[Column1]:[SS]],MATCH(Checklist48[[#This Row],[PIGUID]],PIs[GUID],0),6),""),"")</f>
        <v/>
      </c>
      <c r="M108" s="57" t="str">
        <f>IF(Checklist48[[#This Row],[SSGUID]]="",IF(Checklist48[[#This Row],[PIGUID]]="","",INDEX(PIs[[Column1]:[SS]],MATCH(Checklist48[[#This Row],[PIGUID]],PIs[GUID],0),8)),"")</f>
        <v/>
      </c>
      <c r="N108" s="84"/>
      <c r="O108" s="84"/>
      <c r="P108" s="57" t="str">
        <f>IF(Checklist48[[#This Row],[ifna]]="NA","",IF(Checklist48[[#This Row],[RelatedPQ]]=0,"",IF(Checklist48[[#This Row],[RelatedPQ]]="","",IF((INDEX(S2PQ_relational[],MATCH(Checklist48[[#This Row],[PIGUID&amp;NO]],S2PQ_relational[PIGUID &amp; "NO"],0),1))=Checklist48[[#This Row],[PIGUID]],"no aplicable",""))))</f>
        <v/>
      </c>
      <c r="Q108" s="57" t="str">
        <f>IF(Checklist48[[#This Row],[N/A]]="no aplicable",INDEX(S2PQ[[Preguntas del paso 2]:[Justification]],MATCH(Checklist48[[#This Row],[RelatedPQ]],S2PQ[S2PQGUID],0),3),"")</f>
        <v/>
      </c>
      <c r="R108" s="84"/>
    </row>
    <row r="109" spans="2:18" ht="33.75" x14ac:dyDescent="0.25">
      <c r="B109" s="51"/>
      <c r="C109" s="46" t="s">
        <v>50</v>
      </c>
      <c r="D109" s="58">
        <f>IF(Checklist48[[#This Row],[SGUID]]="",IF(Checklist48[[#This Row],[SSGUID]]="",0,1),1)</f>
        <v>1</v>
      </c>
      <c r="E109" s="46"/>
      <c r="F109" s="55" t="str">
        <f>_xlfn.IFNA(Checklist48[[#This Row],[RelatedPQ]],"NA")</f>
        <v/>
      </c>
      <c r="G109" s="55" t="str">
        <f>IF(Checklist48[[#This Row],[PIGUID]]="","",INDEX(S2PQ_relational[],MATCH(Checklist48[[#This Row],[PIGUID&amp;NO]],S2PQ_relational[PIGUID &amp; "NO"],0),2))</f>
        <v/>
      </c>
      <c r="H109" s="55" t="str">
        <f>Checklist48[[#This Row],[PIGUID]]&amp;"NO"</f>
        <v>NO</v>
      </c>
      <c r="I109" s="55" t="str">
        <f>IF(Checklist48[[#This Row],[PIGUID]]="","",INDEX(PIs[NA Exempt],MATCH(Checklist48[[#This Row],[PIGUID]],PIs[GUID],0),1))</f>
        <v/>
      </c>
      <c r="J109" s="57" t="str">
        <f>IF(Checklist48[[#This Row],[SGUID]]="",IF(Checklist48[[#This Row],[SSGUID]]="",IF(Checklist48[[#This Row],[PIGUID]]="","",INDEX(PIs[[Column1]:[SS]],MATCH(Checklist48[[#This Row],[PIGUID]],PIs[GUID],0),2)),INDEX(PIs[[Column1]:[SS]],MATCH(Checklist48[[#This Row],[SSGUID]],PIs[SSGUID],0),18)),INDEX(PIs[[Column1]:[SS]],MATCH(Checklist48[[#This Row],[SGUID]],PIs[SGUID],0),14))</f>
        <v>-</v>
      </c>
      <c r="K109" s="57" t="str">
        <f>IF(Checklist48[[#This Row],[SGUID]]="",IF(Checklist48[[#This Row],[SSGUID]]="",IF(Checklist48[[#This Row],[PIGUID]]="","",INDEX(PIs[[Column1]:[SS]],MATCH(Checklist48[[#This Row],[PIGUID]],PIs[GUID],0),4)),INDEX(PIs[[Column1]:[Ssbody]],MATCH(Checklist48[[#This Row],[SSGUID]],PIs[SSGUID],0),19)),INDEX(PIs[[Column1]:[SS]],MATCH(Checklist48[[#This Row],[SGUID]],PIs[SGUID],0),15))</f>
        <v>-</v>
      </c>
      <c r="L109" s="57" t="str">
        <f>IF(Checklist48[[#This Row],[SGUID]]="",IF(Checklist48[[#This Row],[SSGUID]]="",INDEX(PIs[[Column1]:[SS]],MATCH(Checklist48[[#This Row],[PIGUID]],PIs[GUID],0),6),""),"")</f>
        <v/>
      </c>
      <c r="M109" s="57" t="str">
        <f>IF(Checklist48[[#This Row],[SSGUID]]="",IF(Checklist48[[#This Row],[PIGUID]]="","",INDEX(PIs[[Column1]:[SS]],MATCH(Checklist48[[#This Row],[PIGUID]],PIs[GUID],0),8)),"")</f>
        <v/>
      </c>
      <c r="N109" s="84"/>
      <c r="O109" s="84"/>
      <c r="P109" s="57" t="str">
        <f>IF(Checklist48[[#This Row],[ifna]]="NA","",IF(Checklist48[[#This Row],[RelatedPQ]]=0,"",IF(Checklist48[[#This Row],[RelatedPQ]]="","",IF((INDEX(S2PQ_relational[],MATCH(Checklist48[[#This Row],[PIGUID&amp;NO]],S2PQ_relational[PIGUID &amp; "NO"],0),1))=Checklist48[[#This Row],[PIGUID]],"no aplicable",""))))</f>
        <v/>
      </c>
      <c r="Q109" s="57" t="str">
        <f>IF(Checklist48[[#This Row],[N/A]]="no aplicable",INDEX(S2PQ[[Preguntas del paso 2]:[Justification]],MATCH(Checklist48[[#This Row],[RelatedPQ]],S2PQ[S2PQGUID],0),3),"")</f>
        <v/>
      </c>
      <c r="R109" s="84"/>
    </row>
    <row r="110" spans="2:18" ht="315" x14ac:dyDescent="0.25">
      <c r="B110" s="51"/>
      <c r="C110" s="46"/>
      <c r="D110" s="58">
        <f>IF(Checklist48[[#This Row],[SGUID]]="",IF(Checklist48[[#This Row],[SSGUID]]="",0,1),1)</f>
        <v>0</v>
      </c>
      <c r="E110" s="46" t="s">
        <v>1104</v>
      </c>
      <c r="F110" s="55" t="str">
        <f>_xlfn.IFNA(Checklist48[[#This Row],[RelatedPQ]],"NA")</f>
        <v>NA</v>
      </c>
      <c r="G110" s="55" t="e">
        <f>IF(Checklist48[[#This Row],[PIGUID]]="","",INDEX(S2PQ_relational[],MATCH(Checklist48[[#This Row],[PIGUID&amp;NO]],S2PQ_relational[PIGUID &amp; "NO"],0),2))</f>
        <v>#N/A</v>
      </c>
      <c r="H110" s="55" t="str">
        <f>Checklist48[[#This Row],[PIGUID]]&amp;"NO"</f>
        <v>3azIT9a6rVcxV8Rgagwp21NO</v>
      </c>
      <c r="I110" s="55" t="b">
        <f>IF(Checklist48[[#This Row],[PIGUID]]="","",INDEX(PIs[NA Exempt],MATCH(Checklist48[[#This Row],[PIGUID]],PIs[GUID],0),1))</f>
        <v>0</v>
      </c>
      <c r="J110" s="57" t="str">
        <f>IF(Checklist48[[#This Row],[SGUID]]="",IF(Checklist48[[#This Row],[SSGUID]]="",IF(Checklist48[[#This Row],[PIGUID]]="","",INDEX(PIs[[Column1]:[SS]],MATCH(Checklist48[[#This Row],[PIGUID]],PIs[GUID],0),2)),INDEX(PIs[[Column1]:[SS]],MATCH(Checklist48[[#This Row],[SSGUID]],PIs[SSGUID],0),18)),INDEX(PIs[[Column1]:[SS]],MATCH(Checklist48[[#This Row],[SGUID]],PIs[SGUID],0),14))</f>
        <v>AQ-GFS 09.01</v>
      </c>
      <c r="K110" s="57" t="str">
        <f>IF(Checklist48[[#This Row],[SGUID]]="",IF(Checklist48[[#This Row],[SSGUID]]="",IF(Checklist48[[#This Row],[PIGUID]]="","",INDEX(PIs[[Column1]:[SS]],MATCH(Checklist48[[#This Row],[PIGUID]],PIs[GUID],0),4)),INDEX(PIs[[Column1]:[Ssbody]],MATCH(Checklist48[[#This Row],[SSGUID]],PIs[SSGUID],0),19)),INDEX(PIs[[Column1]:[SS]],MATCH(Checklist48[[#This Row],[SGUID]],PIs[SGUID],0),15))</f>
        <v>Hay establecidos procedimientos documentados para gestionar la recuperación y retirada del mercado de los productos que proceden de procesos de producción con certificación, y dichos procedimientos se prueban anualmente.</v>
      </c>
      <c r="L110" s="57" t="str">
        <f>IF(Checklist48[[#This Row],[SGUID]]="",IF(Checklist48[[#This Row],[SSGUID]]="",INDEX(PIs[[Column1]:[SS]],MATCH(Checklist48[[#This Row],[PIGUID]],PIs[GUID],0),6),""),"")</f>
        <v>El productor debe tener un procedimiento documentado para identificar:
\- La clase de circunstancias que puede dar lugar a una retirada y recuperación
\- Las personas responsables de tomar decisiones sobre la posible retirada y recuperación
\- El mecanismo para notificar el siguiente paso en la cadena de suministro
\- La notificación a las autoridades relevantes cuando así se requiera
\- Los pasos que se siguen para contactar con el organismo de certificación (OC) que, a su vez, puede que contacte con la secretaría GLOBALG.A.P.
\- Los métodos de recomposición de las existencias
La eficacia del procedimiento debe probarse anualmente y se deben registrar los resultados de la simulación de la recuperación (p. ej., seleccionando un lote y demostrando que puede rastrearse de manera eficaz hasta el cliente).
No es necesario ponerse realmente en contacto con los clientes durante las pruebas simuladas. Basta con tener una lista actualizada de los números de teléfono y las direcciones de correo electrónico.
Si durante el año anterior se produjeron una recuperación y retirada reales, se pueden proporcionar los documentos correspondientes para su cumplimiento.</v>
      </c>
      <c r="M110" s="57" t="str">
        <f>IF(Checklist48[[#This Row],[SSGUID]]="",IF(Checklist48[[#This Row],[PIGUID]]="","",INDEX(PIs[[Column1]:[SS]],MATCH(Checklist48[[#This Row],[PIGUID]],PIs[GUID],0),8)),"")</f>
        <v>Obligación Mayor</v>
      </c>
      <c r="N110" s="84"/>
      <c r="O110" s="84"/>
      <c r="P110" s="57" t="str">
        <f>IF(Checklist48[[#This Row],[ifna]]="NA","",IF(Checklist48[[#This Row],[RelatedPQ]]=0,"",IF(Checklist48[[#This Row],[RelatedPQ]]="","",IF((INDEX(S2PQ_relational[],MATCH(Checklist48[[#This Row],[PIGUID&amp;NO]],S2PQ_relational[PIGUID &amp; "NO"],0),1))=Checklist48[[#This Row],[PIGUID]],"no aplicable",""))))</f>
        <v/>
      </c>
      <c r="Q110" s="57" t="str">
        <f>IF(Checklist48[[#This Row],[N/A]]="no aplicable",INDEX(S2PQ[[Preguntas del paso 2]:[Justification]],MATCH(Checklist48[[#This Row],[RelatedPQ]],S2PQ[S2PQGUID],0),3),"")</f>
        <v/>
      </c>
      <c r="R110" s="84"/>
    </row>
    <row r="111" spans="2:18" ht="56.25" x14ac:dyDescent="0.25">
      <c r="B111" s="51" t="s">
        <v>270</v>
      </c>
      <c r="C111" s="46"/>
      <c r="D111" s="58">
        <f>IF(Checklist48[[#This Row],[SGUID]]="",IF(Checklist48[[#This Row],[SSGUID]]="",0,1),1)</f>
        <v>1</v>
      </c>
      <c r="E111" s="46"/>
      <c r="F111" s="55" t="str">
        <f>_xlfn.IFNA(Checklist48[[#This Row],[RelatedPQ]],"NA")</f>
        <v/>
      </c>
      <c r="G111" s="55" t="str">
        <f>IF(Checklist48[[#This Row],[PIGUID]]="","",INDEX(S2PQ_relational[],MATCH(Checklist48[[#This Row],[PIGUID&amp;NO]],S2PQ_relational[PIGUID &amp; "NO"],0),2))</f>
        <v/>
      </c>
      <c r="H111" s="55" t="str">
        <f>Checklist48[[#This Row],[PIGUID]]&amp;"NO"</f>
        <v>NO</v>
      </c>
      <c r="I111" s="55" t="str">
        <f>IF(Checklist48[[#This Row],[PIGUID]]="","",INDEX(PIs[NA Exempt],MATCH(Checklist48[[#This Row],[PIGUID]],PIs[GUID],0),1))</f>
        <v/>
      </c>
      <c r="J111" s="57" t="str">
        <f>IF(Checklist48[[#This Row],[SGUID]]="",IF(Checklist48[[#This Row],[SSGUID]]="",IF(Checklist48[[#This Row],[PIGUID]]="","",INDEX(PIs[[Column1]:[SS]],MATCH(Checklist48[[#This Row],[PIGUID]],PIs[GUID],0),2)),INDEX(PIs[[Column1]:[SS]],MATCH(Checklist48[[#This Row],[SSGUID]],PIs[SSGUID],0),18)),INDEX(PIs[[Column1]:[SS]],MATCH(Checklist48[[#This Row],[SGUID]],PIs[SGUID],0),14))</f>
        <v>AQ 10 PROTECCIÓN DE LOS ALIMENTOS</v>
      </c>
      <c r="K111" s="57" t="str">
        <f>IF(Checklist48[[#This Row],[SGUID]]="",IF(Checklist48[[#This Row],[SSGUID]]="",IF(Checklist48[[#This Row],[PIGUID]]="","",INDEX(PIs[[Column1]:[SS]],MATCH(Checklist48[[#This Row],[PIGUID]],PIs[GUID],0),4)),INDEX(PIs[[Column1]:[Ssbody]],MATCH(Checklist48[[#This Row],[SSGUID]],PIs[SSGUID],0),19)),INDEX(PIs[[Column1]:[SS]],MATCH(Checklist48[[#This Row],[SGUID]],PIs[SGUID],0),15))</f>
        <v>La inocuidad de los alimentos y las bebidas y sus cadenas de suministro de todo tipo frente a ataques maliciosos (incluidos los ataques de motivación ideológica) que llevan a la contaminación o insuficiencia del suministro.</v>
      </c>
      <c r="L111" s="57" t="str">
        <f>IF(Checklist48[[#This Row],[SGUID]]="",IF(Checklist48[[#This Row],[SSGUID]]="",INDEX(PIs[[Column1]:[SS]],MATCH(Checklist48[[#This Row],[PIGUID]],PIs[GUID],0),6),""),"")</f>
        <v/>
      </c>
      <c r="M111" s="57" t="str">
        <f>IF(Checklist48[[#This Row],[SSGUID]]="",IF(Checklist48[[#This Row],[PIGUID]]="","",INDEX(PIs[[Column1]:[SS]],MATCH(Checklist48[[#This Row],[PIGUID]],PIs[GUID],0),8)),"")</f>
        <v/>
      </c>
      <c r="N111" s="84"/>
      <c r="O111" s="84"/>
      <c r="P111" s="57" t="str">
        <f>IF(Checklist48[[#This Row],[ifna]]="NA","",IF(Checklist48[[#This Row],[RelatedPQ]]=0,"",IF(Checklist48[[#This Row],[RelatedPQ]]="","",IF((INDEX(S2PQ_relational[],MATCH(Checklist48[[#This Row],[PIGUID&amp;NO]],S2PQ_relational[PIGUID &amp; "NO"],0),1))=Checklist48[[#This Row],[PIGUID]],"no aplicable",""))))</f>
        <v/>
      </c>
      <c r="Q111" s="57" t="str">
        <f>IF(Checklist48[[#This Row],[N/A]]="no aplicable",INDEX(S2PQ[[Preguntas del paso 2]:[Justification]],MATCH(Checklist48[[#This Row],[RelatedPQ]],S2PQ[S2PQGUID],0),3),"")</f>
        <v/>
      </c>
      <c r="R111" s="84"/>
    </row>
    <row r="112" spans="2:18" ht="33.75" x14ac:dyDescent="0.25">
      <c r="B112" s="51"/>
      <c r="C112" s="46" t="s">
        <v>50</v>
      </c>
      <c r="D112" s="58">
        <f>IF(Checklist48[[#This Row],[SGUID]]="",IF(Checklist48[[#This Row],[SSGUID]]="",0,1),1)</f>
        <v>1</v>
      </c>
      <c r="E112" s="46"/>
      <c r="F112" s="55" t="str">
        <f>_xlfn.IFNA(Checklist48[[#This Row],[RelatedPQ]],"NA")</f>
        <v/>
      </c>
      <c r="G112" s="55" t="str">
        <f>IF(Checklist48[[#This Row],[PIGUID]]="","",INDEX(S2PQ_relational[],MATCH(Checklist48[[#This Row],[PIGUID&amp;NO]],S2PQ_relational[PIGUID &amp; "NO"],0),2))</f>
        <v/>
      </c>
      <c r="H112" s="55" t="str">
        <f>Checklist48[[#This Row],[PIGUID]]&amp;"NO"</f>
        <v>NO</v>
      </c>
      <c r="I112" s="55" t="str">
        <f>IF(Checklist48[[#This Row],[PIGUID]]="","",INDEX(PIs[NA Exempt],MATCH(Checklist48[[#This Row],[PIGUID]],PIs[GUID],0),1))</f>
        <v/>
      </c>
      <c r="J112" s="57" t="str">
        <f>IF(Checklist48[[#This Row],[SGUID]]="",IF(Checklist48[[#This Row],[SSGUID]]="",IF(Checklist48[[#This Row],[PIGUID]]="","",INDEX(PIs[[Column1]:[SS]],MATCH(Checklist48[[#This Row],[PIGUID]],PIs[GUID],0),2)),INDEX(PIs[[Column1]:[SS]],MATCH(Checklist48[[#This Row],[SSGUID]],PIs[SSGUID],0),18)),INDEX(PIs[[Column1]:[SS]],MATCH(Checklist48[[#This Row],[SGUID]],PIs[SGUID],0),14))</f>
        <v>-</v>
      </c>
      <c r="K112" s="57" t="str">
        <f>IF(Checklist48[[#This Row],[SGUID]]="",IF(Checklist48[[#This Row],[SSGUID]]="",IF(Checklist48[[#This Row],[PIGUID]]="","",INDEX(PIs[[Column1]:[SS]],MATCH(Checklist48[[#This Row],[PIGUID]],PIs[GUID],0),4)),INDEX(PIs[[Column1]:[Ssbody]],MATCH(Checklist48[[#This Row],[SSGUID]],PIs[SSGUID],0),19)),INDEX(PIs[[Column1]:[SS]],MATCH(Checklist48[[#This Row],[SGUID]],PIs[SGUID],0),15))</f>
        <v>-</v>
      </c>
      <c r="L112" s="57" t="str">
        <f>IF(Checklist48[[#This Row],[SGUID]]="",IF(Checklist48[[#This Row],[SSGUID]]="",INDEX(PIs[[Column1]:[SS]],MATCH(Checklist48[[#This Row],[PIGUID]],PIs[GUID],0),6),""),"")</f>
        <v/>
      </c>
      <c r="M112" s="57" t="str">
        <f>IF(Checklist48[[#This Row],[SSGUID]]="",IF(Checklist48[[#This Row],[PIGUID]]="","",INDEX(PIs[[Column1]:[SS]],MATCH(Checklist48[[#This Row],[PIGUID]],PIs[GUID],0),8)),"")</f>
        <v/>
      </c>
      <c r="N112" s="84"/>
      <c r="O112" s="84"/>
      <c r="P112" s="57" t="str">
        <f>IF(Checklist48[[#This Row],[ifna]]="NA","",IF(Checklist48[[#This Row],[RelatedPQ]]=0,"",IF(Checklist48[[#This Row],[RelatedPQ]]="","",IF((INDEX(S2PQ_relational[],MATCH(Checklist48[[#This Row],[PIGUID&amp;NO]],S2PQ_relational[PIGUID &amp; "NO"],0),1))=Checklist48[[#This Row],[PIGUID]],"no aplicable",""))))</f>
        <v/>
      </c>
      <c r="Q112" s="57" t="str">
        <f>IF(Checklist48[[#This Row],[N/A]]="no aplicable",INDEX(S2PQ[[Preguntas del paso 2]:[Justification]],MATCH(Checklist48[[#This Row],[RelatedPQ]],S2PQ[S2PQGUID],0),3),"")</f>
        <v/>
      </c>
      <c r="R112" s="84"/>
    </row>
    <row r="113" spans="2:18" ht="236.25" x14ac:dyDescent="0.25">
      <c r="B113" s="51"/>
      <c r="C113" s="46"/>
      <c r="D113" s="58">
        <f>IF(Checklist48[[#This Row],[SGUID]]="",IF(Checklist48[[#This Row],[SSGUID]]="",0,1),1)</f>
        <v>0</v>
      </c>
      <c r="E113" s="46" t="s">
        <v>264</v>
      </c>
      <c r="F113" s="55" t="str">
        <f>_xlfn.IFNA(Checklist48[[#This Row],[RelatedPQ]],"NA")</f>
        <v>NA</v>
      </c>
      <c r="G113" s="55" t="e">
        <f>IF(Checklist48[[#This Row],[PIGUID]]="","",INDEX(S2PQ_relational[],MATCH(Checklist48[[#This Row],[PIGUID&amp;NO]],S2PQ_relational[PIGUID &amp; "NO"],0),2))</f>
        <v>#N/A</v>
      </c>
      <c r="H113" s="55" t="str">
        <f>Checklist48[[#This Row],[PIGUID]]&amp;"NO"</f>
        <v>4S0ijadkceiA8BIkmBJNrRNO</v>
      </c>
      <c r="I113" s="55" t="b">
        <f>IF(Checklist48[[#This Row],[PIGUID]]="","",INDEX(PIs[NA Exempt],MATCH(Checklist48[[#This Row],[PIGUID]],PIs[GUID],0),1))</f>
        <v>0</v>
      </c>
      <c r="J113" s="57" t="str">
        <f>IF(Checklist48[[#This Row],[SGUID]]="",IF(Checklist48[[#This Row],[SSGUID]]="",IF(Checklist48[[#This Row],[PIGUID]]="","",INDEX(PIs[[Column1]:[SS]],MATCH(Checklist48[[#This Row],[PIGUID]],PIs[GUID],0),2)),INDEX(PIs[[Column1]:[SS]],MATCH(Checklist48[[#This Row],[SSGUID]],PIs[SSGUID],0),18)),INDEX(PIs[[Column1]:[SS]],MATCH(Checklist48[[#This Row],[SGUID]],PIs[SGUID],0),14))</f>
        <v>AQ-GFS 10.01</v>
      </c>
      <c r="K113" s="57" t="str">
        <f>IF(Checklist48[[#This Row],[SGUID]]="",IF(Checklist48[[#This Row],[SSGUID]]="",IF(Checklist48[[#This Row],[PIGUID]]="","",INDEX(PIs[[Column1]:[SS]],MATCH(Checklist48[[#This Row],[PIGUID]],PIs[GUID],0),4)),INDEX(PIs[[Column1]:[Ssbody]],MATCH(Checklist48[[#This Row],[SSGUID]],PIs[SSGUID],0),19)),INDEX(PIs[[Column1]:[SS]],MATCH(Checklist48[[#This Row],[SGUID]],PIs[SGUID],0),15))</f>
        <v>Hay establecido un sistema de protección de los alimentos para abordar los riesgos asociados a ataques maliciosos o contaminación.</v>
      </c>
      <c r="L113" s="57" t="str">
        <f>IF(Checklist48[[#This Row],[SGUID]]="",IF(Checklist48[[#This Row],[SSGUID]]="",INDEX(PIs[[Column1]:[SS]],MATCH(Checklist48[[#This Row],[PIGUID]],PIs[GUID],0),6),""),"")</f>
        <v>El sistema debe: 
\- Incluir una evaluación de riesgos para identificar las posibles amenazas a la seguridad y que considere los riesgos de un intento deliberado de provocar contaminación o daños
\- Incluir un plan documentado de protección de los alimentos en el que se especifiquen las medidas para controlar cualquier riesgo identificado en la evaluación de riesgos
\- Considerar la identificación de cualquier alteración de las instalaciones y los productos, la supervisión del almacenamiento externo y los puntos de entrada, el acceso controlado cuando sea pertinente, los insumos recibidos de fuentes seguras y la disponibilidad de información para todos los empleados y subcontratistas
\- Sensibilizar a los trabajadores, visitantes y subcontratistas acerca de la necesidad de apoyar las medidas de protección de los alimentos, lo cual se asegurará por medio de formación, carteles, pictogramas, etc.</v>
      </c>
      <c r="M113" s="57" t="str">
        <f>IF(Checklist48[[#This Row],[SSGUID]]="",IF(Checklist48[[#This Row],[PIGUID]]="","",INDEX(PIs[[Column1]:[SS]],MATCH(Checklist48[[#This Row],[PIGUID]],PIs[GUID],0),8)),"")</f>
        <v>Obligación Mayor</v>
      </c>
      <c r="N113" s="84"/>
      <c r="O113" s="84"/>
      <c r="P113" s="57" t="str">
        <f>IF(Checklist48[[#This Row],[ifna]]="NA","",IF(Checklist48[[#This Row],[RelatedPQ]]=0,"",IF(Checklist48[[#This Row],[RelatedPQ]]="","",IF((INDEX(S2PQ_relational[],MATCH(Checklist48[[#This Row],[PIGUID&amp;NO]],S2PQ_relational[PIGUID &amp; "NO"],0),1))=Checklist48[[#This Row],[PIGUID]],"no aplicable",""))))</f>
        <v/>
      </c>
      <c r="Q113" s="57" t="str">
        <f>IF(Checklist48[[#This Row],[N/A]]="no aplicable",INDEX(S2PQ[[Preguntas del paso 2]:[Justification]],MATCH(Checklist48[[#This Row],[RelatedPQ]],S2PQ[S2PQGUID],0),3),"")</f>
        <v/>
      </c>
      <c r="R113" s="84"/>
    </row>
    <row r="114" spans="2:18" ht="67.5" x14ac:dyDescent="0.25">
      <c r="B114" s="51" t="s">
        <v>1465</v>
      </c>
      <c r="C114" s="46"/>
      <c r="D114" s="58">
        <f>IF(Checklist48[[#This Row],[SGUID]]="",IF(Checklist48[[#This Row],[SSGUID]]="",0,1),1)</f>
        <v>1</v>
      </c>
      <c r="E114" s="46"/>
      <c r="F114" s="55" t="str">
        <f>_xlfn.IFNA(Checklist48[[#This Row],[RelatedPQ]],"NA")</f>
        <v/>
      </c>
      <c r="G114" s="55" t="str">
        <f>IF(Checklist48[[#This Row],[PIGUID]]="","",INDEX(S2PQ_relational[],MATCH(Checklist48[[#This Row],[PIGUID&amp;NO]],S2PQ_relational[PIGUID &amp; "NO"],0),2))</f>
        <v/>
      </c>
      <c r="H114" s="55" t="str">
        <f>Checklist48[[#This Row],[PIGUID]]&amp;"NO"</f>
        <v>NO</v>
      </c>
      <c r="I114" s="55" t="str">
        <f>IF(Checklist48[[#This Row],[PIGUID]]="","",INDEX(PIs[NA Exempt],MATCH(Checklist48[[#This Row],[PIGUID]],PIs[GUID],0),1))</f>
        <v/>
      </c>
      <c r="J114" s="57" t="str">
        <f>IF(Checklist48[[#This Row],[SGUID]]="",IF(Checklist48[[#This Row],[SSGUID]]="",IF(Checklist48[[#This Row],[PIGUID]]="","",INDEX(PIs[[Column1]:[SS]],MATCH(Checklist48[[#This Row],[PIGUID]],PIs[GUID],0),2)),INDEX(PIs[[Column1]:[SS]],MATCH(Checklist48[[#This Row],[SSGUID]],PIs[SSGUID],0),18)),INDEX(PIs[[Column1]:[SS]],MATCH(Checklist48[[#This Row],[SGUID]],PIs[SGUID],0),14))</f>
        <v>AQ 11 ESTADO GLOBALG.A.P.</v>
      </c>
      <c r="K114" s="57" t="str">
        <f>IF(Checklist48[[#This Row],[SGUID]]="",IF(Checklist48[[#This Row],[SSGUID]]="",IF(Checklist48[[#This Row],[PIGUID]]="","",INDEX(PIs[[Column1]:[SS]],MATCH(Checklist48[[#This Row],[PIGUID]],PIs[GUID],0),4)),INDEX(PIs[[Column1]:[Ssbody]],MATCH(Checklist48[[#This Row],[SSGUID]],PIs[SSGUID],0),19)),INDEX(PIs[[Column1]:[SS]],MATCH(Checklist48[[#This Row],[SGUID]],PIs[SGUID],0),15))</f>
        <v>Nota sobre GLOBALG.A.P.: Esta sección también se aplica a la homologación. En el caso de listas de verificación/esquemas homologados, el estado correspondiente de la lista de verificación/esquema y el Número GLOBALG.A.P. (GGN) debe ir incluido en todos los documentos de la transacciones.</v>
      </c>
      <c r="L114" s="57" t="str">
        <f>IF(Checklist48[[#This Row],[SGUID]]="",IF(Checklist48[[#This Row],[SSGUID]]="",INDEX(PIs[[Column1]:[SS]],MATCH(Checklist48[[#This Row],[PIGUID]],PIs[GUID],0),6),""),"")</f>
        <v/>
      </c>
      <c r="M114" s="57" t="str">
        <f>IF(Checklist48[[#This Row],[SSGUID]]="",IF(Checklist48[[#This Row],[PIGUID]]="","",INDEX(PIs[[Column1]:[SS]],MATCH(Checklist48[[#This Row],[PIGUID]],PIs[GUID],0),8)),"")</f>
        <v/>
      </c>
      <c r="N114" s="84"/>
      <c r="O114" s="84"/>
      <c r="P114" s="57" t="str">
        <f>IF(Checklist48[[#This Row],[ifna]]="NA","",IF(Checklist48[[#This Row],[RelatedPQ]]=0,"",IF(Checklist48[[#This Row],[RelatedPQ]]="","",IF((INDEX(S2PQ_relational[],MATCH(Checklist48[[#This Row],[PIGUID&amp;NO]],S2PQ_relational[PIGUID &amp; "NO"],0),1))=Checklist48[[#This Row],[PIGUID]],"no aplicable",""))))</f>
        <v/>
      </c>
      <c r="Q114" s="57" t="str">
        <f>IF(Checklist48[[#This Row],[N/A]]="no aplicable",INDEX(S2PQ[[Preguntas del paso 2]:[Justification]],MATCH(Checklist48[[#This Row],[RelatedPQ]],S2PQ[S2PQGUID],0),3),"")</f>
        <v/>
      </c>
      <c r="R114" s="84"/>
    </row>
    <row r="115" spans="2:18" ht="33.75" hidden="1" x14ac:dyDescent="0.25">
      <c r="B115" s="51"/>
      <c r="C115" s="46" t="s">
        <v>50</v>
      </c>
      <c r="D115" s="58">
        <f>IF(Checklist48[[#This Row],[SGUID]]="",IF(Checklist48[[#This Row],[SSGUID]]="",0,1),1)</f>
        <v>1</v>
      </c>
      <c r="E115" s="46"/>
      <c r="F115" s="55" t="str">
        <f>_xlfn.IFNA(Checklist48[[#This Row],[RelatedPQ]],"NA")</f>
        <v/>
      </c>
      <c r="G115" s="55" t="str">
        <f>IF(Checklist48[[#This Row],[PIGUID]]="","",INDEX(S2PQ_relational[],MATCH(Checklist48[[#This Row],[PIGUID&amp;NO]],S2PQ_relational[PIGUID &amp; "NO"],0),2))</f>
        <v/>
      </c>
      <c r="H115" s="55" t="str">
        <f>Checklist48[[#This Row],[PIGUID]]&amp;"NO"</f>
        <v>NO</v>
      </c>
      <c r="I115" s="55" t="str">
        <f>IF(Checklist48[[#This Row],[PIGUID]]="","",INDEX(PIs[NA Exempt],MATCH(Checklist48[[#This Row],[PIGUID]],PIs[GUID],0),1))</f>
        <v/>
      </c>
      <c r="J115" s="57" t="str">
        <f>IF(Checklist48[[#This Row],[SGUID]]="",IF(Checklist48[[#This Row],[SSGUID]]="",IF(Checklist48[[#This Row],[PIGUID]]="","",INDEX(PIs[[Column1]:[SS]],MATCH(Checklist48[[#This Row],[PIGUID]],PIs[GUID],0),2)),INDEX(PIs[[Column1]:[SS]],MATCH(Checklist48[[#This Row],[SSGUID]],PIs[SSGUID],0),18)),INDEX(PIs[[Column1]:[SS]],MATCH(Checklist48[[#This Row],[SGUID]],PIs[SGUID],0),14))</f>
        <v>-</v>
      </c>
      <c r="K115" s="57" t="str">
        <f>IF(Checklist48[[#This Row],[SGUID]]="",IF(Checklist48[[#This Row],[SSGUID]]="",IF(Checklist48[[#This Row],[PIGUID]]="","",INDEX(PIs[[Column1]:[SS]],MATCH(Checklist48[[#This Row],[PIGUID]],PIs[GUID],0),4)),INDEX(PIs[[Column1]:[Ssbody]],MATCH(Checklist48[[#This Row],[SSGUID]],PIs[SSGUID],0),19)),INDEX(PIs[[Column1]:[SS]],MATCH(Checklist48[[#This Row],[SGUID]],PIs[SGUID],0),15))</f>
        <v>-</v>
      </c>
      <c r="L115" s="57" t="str">
        <f>IF(Checklist48[[#This Row],[SGUID]]="",IF(Checklist48[[#This Row],[SSGUID]]="",INDEX(PIs[[Column1]:[SS]],MATCH(Checklist48[[#This Row],[PIGUID]],PIs[GUID],0),6),""),"")</f>
        <v/>
      </c>
      <c r="M115" s="57" t="str">
        <f>IF(Checklist48[[#This Row],[SSGUID]]="",IF(Checklist48[[#This Row],[PIGUID]]="","",INDEX(PIs[[Column1]:[SS]],MATCH(Checklist48[[#This Row],[PIGUID]],PIs[GUID],0),8)),"")</f>
        <v/>
      </c>
      <c r="N115" s="84"/>
      <c r="O115" s="84"/>
      <c r="P115" s="57" t="str">
        <f>IF(Checklist48[[#This Row],[ifna]]="NA","",IF(Checklist48[[#This Row],[RelatedPQ]]=0,"",IF(Checklist48[[#This Row],[RelatedPQ]]="","",IF((INDEX(S2PQ_relational[],MATCH(Checklist48[[#This Row],[PIGUID&amp;NO]],S2PQ_relational[PIGUID &amp; "NO"],0),1))=Checklist48[[#This Row],[PIGUID]],"no aplicable",""))))</f>
        <v/>
      </c>
      <c r="Q115" s="57" t="str">
        <f>IF(Checklist48[[#This Row],[N/A]]="no aplicable",INDEX(S2PQ[[Preguntas del paso 2]:[Justification]],MATCH(Checklist48[[#This Row],[RelatedPQ]],S2PQ[S2PQGUID],0),3),"")</f>
        <v/>
      </c>
      <c r="R115" s="84"/>
    </row>
    <row r="116" spans="2:18" ht="393.75" x14ac:dyDescent="0.25">
      <c r="B116" s="51"/>
      <c r="C116" s="46"/>
      <c r="D116" s="58">
        <f>IF(Checklist48[[#This Row],[SGUID]]="",IF(Checklist48[[#This Row],[SSGUID]]="",0,1),1)</f>
        <v>0</v>
      </c>
      <c r="E116" s="46" t="s">
        <v>1460</v>
      </c>
      <c r="F116" s="55" t="str">
        <f>_xlfn.IFNA(Checklist48[[#This Row],[RelatedPQ]],"NA")</f>
        <v>NA</v>
      </c>
      <c r="G116" s="55" t="e">
        <f>IF(Checklist48[[#This Row],[PIGUID]]="","",INDEX(S2PQ_relational[],MATCH(Checklist48[[#This Row],[PIGUID&amp;NO]],S2PQ_relational[PIGUID &amp; "NO"],0),2))</f>
        <v>#N/A</v>
      </c>
      <c r="H116" s="55" t="str">
        <f>Checklist48[[#This Row],[PIGUID]]&amp;"NO"</f>
        <v>3og1ZpptnQ8FV13NnlWeTNO</v>
      </c>
      <c r="I116" s="55" t="b">
        <f>IF(Checklist48[[#This Row],[PIGUID]]="","",INDEX(PIs[NA Exempt],MATCH(Checklist48[[#This Row],[PIGUID]],PIs[GUID],0),1))</f>
        <v>0</v>
      </c>
      <c r="J116" s="57" t="str">
        <f>IF(Checklist48[[#This Row],[SGUID]]="",IF(Checklist48[[#This Row],[SSGUID]]="",IF(Checklist48[[#This Row],[PIGUID]]="","",INDEX(PIs[[Column1]:[SS]],MATCH(Checklist48[[#This Row],[PIGUID]],PIs[GUID],0),2)),INDEX(PIs[[Column1]:[SS]],MATCH(Checklist48[[#This Row],[SSGUID]],PIs[SSGUID],0),18)),INDEX(PIs[[Column1]:[SS]],MATCH(Checklist48[[#This Row],[SGUID]],PIs[SGUID],0),14))</f>
        <v>AQ-GFS 11.01</v>
      </c>
      <c r="K116" s="57" t="str">
        <f>IF(Checklist48[[#This Row],[SGUID]]="",IF(Checklist48[[#This Row],[SSGUID]]="",IF(Checklist48[[#This Row],[PIGUID]]="","",INDEX(PIs[[Column1]:[SS]],MATCH(Checklist48[[#This Row],[PIGUID]],PIs[GUID],0),4)),INDEX(PIs[[Column1]:[Ssbody]],MATCH(Checklist48[[#This Row],[SSGUID]],PIs[SSGUID],0),19)),INDEX(PIs[[Column1]:[SS]],MATCH(Checklist48[[#This Row],[SGUID]],PIs[SGUID],0),15))</f>
        <v>Los documentos de las transacciones incluyen una referencia al estado GLOBALG.A.P. y al Número GLOBALG.A.P. (GGN).</v>
      </c>
      <c r="L116" s="57" t="str">
        <f>IF(Checklist48[[#This Row],[SGUID]]="",IF(Checklist48[[#This Row],[SSGUID]]="",INDEX(PIs[[Column1]:[SS]],MATCH(Checklist48[[#This Row],[PIGUID]],PIs[GUID],0),6),""),"")</f>
        <v>Las notas de entrega, facturas de venta y, cuando proceda, los otros documentos relacionados con las ventas de productos procedentes de procesos de producción con certificación deben incluir el GGN del titular del certificado y una referencia al estado de la certificación GLOBALG.A.P.
Esto no es obligatorio en la documentación interna.
En los documentos de las transacciones es suficiente la identificación positiva del estado de la certificación (p. ej., “&lt;nombre del producto&gt; con certificación GLOBALG.A.P.”).
Los productos que proceden de procesos de producción sin certificación no tienen que identificarse como “sin certificación”.
Es obligatorio identificar el estado de la certificación, independientemente de si el producto procedente de un proceso de producción con certificación se ha vendido como tal o no.
Esto no puede revisarse durante la auditoría inicial (la primera de todas) realizada por el organismo de certificación (OC), ya que el productor aún no tiene la certificación y no puede hacer referencia al estado de la certificación GLOBALG.A.P. antes de obtener la primera decisión positiva de certificación.
“N/A” solo si hay disponible un acuerdo bilateral actualizado y documentado entre el titular del certificado y su comprador directo de que todos los envíos contienen únicamente productos procedentes de procesos de producción con certificación.</v>
      </c>
      <c r="M116" s="57" t="str">
        <f>IF(Checklist48[[#This Row],[SSGUID]]="",IF(Checklist48[[#This Row],[PIGUID]]="","",INDEX(PIs[[Column1]:[SS]],MATCH(Checklist48[[#This Row],[PIGUID]],PIs[GUID],0),8)),"")</f>
        <v>Obligación Mayor</v>
      </c>
      <c r="N116" s="84"/>
      <c r="O116" s="84"/>
      <c r="P116" s="57" t="str">
        <f>IF(Checklist48[[#This Row],[ifna]]="NA","",IF(Checklist48[[#This Row],[RelatedPQ]]=0,"",IF(Checklist48[[#This Row],[RelatedPQ]]="","",IF((INDEX(S2PQ_relational[],MATCH(Checklist48[[#This Row],[PIGUID&amp;NO]],S2PQ_relational[PIGUID &amp; "NO"],0),1))=Checklist48[[#This Row],[PIGUID]],"no aplicable",""))))</f>
        <v/>
      </c>
      <c r="Q116" s="57" t="str">
        <f>IF(Checklist48[[#This Row],[N/A]]="no aplicable",INDEX(S2PQ[[Preguntas del paso 2]:[Justification]],MATCH(Checklist48[[#This Row],[RelatedPQ]],S2PQ[S2PQGUID],0),3),"")</f>
        <v/>
      </c>
      <c r="R116" s="84"/>
    </row>
    <row r="117" spans="2:18" ht="56.25" x14ac:dyDescent="0.25">
      <c r="B117" s="51" t="s">
        <v>1521</v>
      </c>
      <c r="C117" s="46"/>
      <c r="D117" s="58">
        <f>IF(Checklist48[[#This Row],[SGUID]]="",IF(Checklist48[[#This Row],[SSGUID]]="",0,1),1)</f>
        <v>1</v>
      </c>
      <c r="E117" s="46"/>
      <c r="F117" s="55" t="str">
        <f>_xlfn.IFNA(Checklist48[[#This Row],[RelatedPQ]],"NA")</f>
        <v/>
      </c>
      <c r="G117" s="55" t="str">
        <f>IF(Checklist48[[#This Row],[PIGUID]]="","",INDEX(S2PQ_relational[],MATCH(Checklist48[[#This Row],[PIGUID&amp;NO]],S2PQ_relational[PIGUID &amp; "NO"],0),2))</f>
        <v/>
      </c>
      <c r="H117" s="55" t="str">
        <f>Checklist48[[#This Row],[PIGUID]]&amp;"NO"</f>
        <v>NO</v>
      </c>
      <c r="I117" s="55" t="str">
        <f>IF(Checklist48[[#This Row],[PIGUID]]="","",INDEX(PIs[NA Exempt],MATCH(Checklist48[[#This Row],[PIGUID]],PIs[GUID],0),1))</f>
        <v/>
      </c>
      <c r="J117" s="57" t="str">
        <f>IF(Checklist48[[#This Row],[SGUID]]="",IF(Checklist48[[#This Row],[SSGUID]]="",IF(Checklist48[[#This Row],[PIGUID]]="","",INDEX(PIs[[Column1]:[SS]],MATCH(Checklist48[[#This Row],[PIGUID]],PIs[GUID],0),2)),INDEX(PIs[[Column1]:[SS]],MATCH(Checklist48[[#This Row],[SSGUID]],PIs[SSGUID],0),18)),INDEX(PIs[[Column1]:[SS]],MATCH(Checklist48[[#This Row],[SGUID]],PIs[SGUID],0),14))</f>
        <v>AQ 12 USO DEL LOGOTIPO</v>
      </c>
      <c r="K117" s="57" t="str">
        <f>IF(Checklist48[[#This Row],[SGUID]]="",IF(Checklist48[[#This Row],[SSGUID]]="",IF(Checklist48[[#This Row],[PIGUID]]="","",INDEX(PIs[[Column1]:[SS]],MATCH(Checklist48[[#This Row],[PIGUID]],PIs[GUID],0),4)),INDEX(PIs[[Column1]:[Ssbody]],MATCH(Checklist48[[#This Row],[SSGUID]],PIs[SSGUID],0),19)),INDEX(PIs[[Column1]:[SS]],MATCH(Checklist48[[#This Row],[SGUID]],PIs[SGUID],0),15))</f>
        <v>Nota sobre GLOBALG.A.P.: El productor debe explicar cómo va a garantizar que el logotipo GLOBALG.A.P. y el Número GLOBALG.A.P. (GGN) se utilicen únicamente de acuerdo con las reglas indicadas abajo.</v>
      </c>
      <c r="L117" s="57" t="str">
        <f>IF(Checklist48[[#This Row],[SGUID]]="",IF(Checklist48[[#This Row],[SSGUID]]="",INDEX(PIs[[Column1]:[SS]],MATCH(Checklist48[[#This Row],[PIGUID]],PIs[GUID],0),6),""),"")</f>
        <v/>
      </c>
      <c r="M117" s="57" t="str">
        <f>IF(Checklist48[[#This Row],[SSGUID]]="",IF(Checklist48[[#This Row],[PIGUID]]="","",INDEX(PIs[[Column1]:[SS]],MATCH(Checklist48[[#This Row],[PIGUID]],PIs[GUID],0),8)),"")</f>
        <v/>
      </c>
      <c r="N117" s="84"/>
      <c r="O117" s="84"/>
      <c r="P117" s="57" t="str">
        <f>IF(Checklist48[[#This Row],[ifna]]="NA","",IF(Checklist48[[#This Row],[RelatedPQ]]=0,"",IF(Checklist48[[#This Row],[RelatedPQ]]="","",IF((INDEX(S2PQ_relational[],MATCH(Checklist48[[#This Row],[PIGUID&amp;NO]],S2PQ_relational[PIGUID &amp; "NO"],0),1))=Checklist48[[#This Row],[PIGUID]],"no aplicable",""))))</f>
        <v/>
      </c>
      <c r="Q117" s="57" t="str">
        <f>IF(Checklist48[[#This Row],[N/A]]="no aplicable",INDEX(S2PQ[[Preguntas del paso 2]:[Justification]],MATCH(Checklist48[[#This Row],[RelatedPQ]],S2PQ[S2PQGUID],0),3),"")</f>
        <v/>
      </c>
      <c r="R117" s="84"/>
    </row>
    <row r="118" spans="2:18" ht="33.75" hidden="1" x14ac:dyDescent="0.25">
      <c r="B118" s="51"/>
      <c r="C118" s="46" t="s">
        <v>50</v>
      </c>
      <c r="D118" s="58">
        <f>IF(Checklist48[[#This Row],[SGUID]]="",IF(Checklist48[[#This Row],[SSGUID]]="",0,1),1)</f>
        <v>1</v>
      </c>
      <c r="E118" s="46"/>
      <c r="F118" s="55" t="str">
        <f>_xlfn.IFNA(Checklist48[[#This Row],[RelatedPQ]],"NA")</f>
        <v/>
      </c>
      <c r="G118" s="55" t="str">
        <f>IF(Checklist48[[#This Row],[PIGUID]]="","",INDEX(S2PQ_relational[],MATCH(Checklist48[[#This Row],[PIGUID&amp;NO]],S2PQ_relational[PIGUID &amp; "NO"],0),2))</f>
        <v/>
      </c>
      <c r="H118" s="55" t="str">
        <f>Checklist48[[#This Row],[PIGUID]]&amp;"NO"</f>
        <v>NO</v>
      </c>
      <c r="I118" s="55" t="str">
        <f>IF(Checklist48[[#This Row],[PIGUID]]="","",INDEX(PIs[NA Exempt],MATCH(Checklist48[[#This Row],[PIGUID]],PIs[GUID],0),1))</f>
        <v/>
      </c>
      <c r="J118" s="57" t="str">
        <f>IF(Checklist48[[#This Row],[SGUID]]="",IF(Checklist48[[#This Row],[SSGUID]]="",IF(Checklist48[[#This Row],[PIGUID]]="","",INDEX(PIs[[Column1]:[SS]],MATCH(Checklist48[[#This Row],[PIGUID]],PIs[GUID],0),2)),INDEX(PIs[[Column1]:[SS]],MATCH(Checklist48[[#This Row],[SSGUID]],PIs[SSGUID],0),18)),INDEX(PIs[[Column1]:[SS]],MATCH(Checklist48[[#This Row],[SGUID]],PIs[SGUID],0),14))</f>
        <v>-</v>
      </c>
      <c r="K118" s="57" t="str">
        <f>IF(Checklist48[[#This Row],[SGUID]]="",IF(Checklist48[[#This Row],[SSGUID]]="",IF(Checklist48[[#This Row],[PIGUID]]="","",INDEX(PIs[[Column1]:[SS]],MATCH(Checklist48[[#This Row],[PIGUID]],PIs[GUID],0),4)),INDEX(PIs[[Column1]:[Ssbody]],MATCH(Checklist48[[#This Row],[SSGUID]],PIs[SSGUID],0),19)),INDEX(PIs[[Column1]:[SS]],MATCH(Checklist48[[#This Row],[SGUID]],PIs[SGUID],0),15))</f>
        <v>-</v>
      </c>
      <c r="L118" s="57" t="str">
        <f>IF(Checklist48[[#This Row],[SGUID]]="",IF(Checklist48[[#This Row],[SSGUID]]="",INDEX(PIs[[Column1]:[SS]],MATCH(Checklist48[[#This Row],[PIGUID]],PIs[GUID],0),6),""),"")</f>
        <v/>
      </c>
      <c r="M118" s="57" t="str">
        <f>IF(Checklist48[[#This Row],[SSGUID]]="",IF(Checklist48[[#This Row],[PIGUID]]="","",INDEX(PIs[[Column1]:[SS]],MATCH(Checklist48[[#This Row],[PIGUID]],PIs[GUID],0),8)),"")</f>
        <v/>
      </c>
      <c r="N118" s="84"/>
      <c r="O118" s="84"/>
      <c r="P118" s="57" t="str">
        <f>IF(Checklist48[[#This Row],[ifna]]="NA","",IF(Checklist48[[#This Row],[RelatedPQ]]=0,"",IF(Checklist48[[#This Row],[RelatedPQ]]="","",IF((INDEX(S2PQ_relational[],MATCH(Checklist48[[#This Row],[PIGUID&amp;NO]],S2PQ_relational[PIGUID &amp; "NO"],0),1))=Checklist48[[#This Row],[PIGUID]],"no aplicable",""))))</f>
        <v/>
      </c>
      <c r="Q118" s="57" t="str">
        <f>IF(Checklist48[[#This Row],[N/A]]="no aplicable",INDEX(S2PQ[[Preguntas del paso 2]:[Justification]],MATCH(Checklist48[[#This Row],[RelatedPQ]],S2PQ[S2PQGUID],0),3),"")</f>
        <v/>
      </c>
      <c r="R118" s="84"/>
    </row>
    <row r="119" spans="2:18" ht="315" x14ac:dyDescent="0.25">
      <c r="B119" s="51"/>
      <c r="C119" s="46"/>
      <c r="D119" s="58">
        <f>IF(Checklist48[[#This Row],[SGUID]]="",IF(Checklist48[[#This Row],[SSGUID]]="",0,1),1)</f>
        <v>0</v>
      </c>
      <c r="E119" s="46" t="s">
        <v>1515</v>
      </c>
      <c r="F119" s="55" t="str">
        <f>_xlfn.IFNA(Checklist48[[#This Row],[RelatedPQ]],"NA")</f>
        <v>NA</v>
      </c>
      <c r="G119" s="55" t="e">
        <f>IF(Checklist48[[#This Row],[PIGUID]]="","",INDEX(S2PQ_relational[],MATCH(Checklist48[[#This Row],[PIGUID&amp;NO]],S2PQ_relational[PIGUID &amp; "NO"],0),2))</f>
        <v>#N/A</v>
      </c>
      <c r="H119" s="55" t="str">
        <f>Checklist48[[#This Row],[PIGUID]]&amp;"NO"</f>
        <v>5u7HDlqY6BIYob5kWcfO3mNO</v>
      </c>
      <c r="I119" s="55" t="b">
        <f>IF(Checklist48[[#This Row],[PIGUID]]="","",INDEX(PIs[NA Exempt],MATCH(Checklist48[[#This Row],[PIGUID]],PIs[GUID],0),1))</f>
        <v>0</v>
      </c>
      <c r="J119" s="57" t="str">
        <f>IF(Checklist48[[#This Row],[SGUID]]="",IF(Checklist48[[#This Row],[SSGUID]]="",IF(Checklist48[[#This Row],[PIGUID]]="","",INDEX(PIs[[Column1]:[SS]],MATCH(Checklist48[[#This Row],[PIGUID]],PIs[GUID],0),2)),INDEX(PIs[[Column1]:[SS]],MATCH(Checklist48[[#This Row],[SSGUID]],PIs[SSGUID],0),18)),INDEX(PIs[[Column1]:[SS]],MATCH(Checklist48[[#This Row],[SGUID]],PIs[SGUID],0),14))</f>
        <v>AQ-GFS 12.01</v>
      </c>
      <c r="K119" s="57" t="str">
        <f>IF(Checklist48[[#This Row],[SGUID]]="",IF(Checklist48[[#This Row],[SSGUID]]="",IF(Checklist48[[#This Row],[PIGUID]]="","",INDEX(PIs[[Column1]:[SS]],MATCH(Checklist48[[#This Row],[PIGUID]],PIs[GUID],0),4)),INDEX(PIs[[Column1]:[Ssbody]],MATCH(Checklist48[[#This Row],[SSGUID]],PIs[SSGUID],0),19)),INDEX(PIs[[Column1]:[SS]],MATCH(Checklist48[[#This Row],[SGUID]],PIs[SGUID],0),15))</f>
        <v>La palabra GLOBALG.A.P., la marca registrada y el código QR o logotipo GLOBALG.A.P., así como el Número GLOBALG.A.P. (GGN) se utilizan de acuerdo con el documento “Uso de marcas registradas GLOBALG.A.P.: política y directrices”.</v>
      </c>
      <c r="L119" s="57" t="str">
        <f>IF(Checklist48[[#This Row],[SGUID]]="",IF(Checklist48[[#This Row],[SSGUID]]="",INDEX(PIs[[Column1]:[SS]],MATCH(Checklist48[[#This Row],[PIGUID]],PIs[GUID],0),6),""),"")</f>
        <v>El productor debe utilizar la palabra GLOBALG.A.P., la marca registrada y el código QR o logotipo GLOBALG.A.P., así como el GGN, el Número de Localización Global (GLN) o el sub-GLN de acuerdo con el documento “Uso de marcas registradas GLOBALG.A.P.: política y directrices”. El nombre, la marca registrada o el logotipo GLOBALG.A.P. no deben figurar nunca en el producto final, en el envase destinado al consumidor final ni en el punto de venta. Sin embargo, el titular del certificado puede hacer uso de cualquiera y/o todos ellos en las comunicaciones con otras empresas (B2B).
“N/A” para alimentos compuestos para especies acuáticas de cultivo, huevos fertilizados o semillas de acuicultura GLOBALG.A.P., cuando estos productos no están destinados al consumidor final y, definitivamente, no aparecen en el punto de venta al consumidor final.
La palabra, la marca registrada o el logotipo GLOBALG.A.P. no pueden utilizarse durante la auditoría inicial (la primera de todas) realizada por el organismo de certificación (OC), ya que el productor aún no tiene la certificación y no puede hacer referencia al estado de la certificación GLOBALG.A.P. antes de obtener la primera decisión positiva de certificación.</v>
      </c>
      <c r="M119" s="57" t="str">
        <f>IF(Checklist48[[#This Row],[SSGUID]]="",IF(Checklist48[[#This Row],[PIGUID]]="","",INDEX(PIs[[Column1]:[SS]],MATCH(Checklist48[[#This Row],[PIGUID]],PIs[GUID],0),8)),"")</f>
        <v>Obligación Mayor</v>
      </c>
      <c r="N119" s="84"/>
      <c r="O119" s="84"/>
      <c r="P119" s="57" t="str">
        <f>IF(Checklist48[[#This Row],[ifna]]="NA","",IF(Checklist48[[#This Row],[RelatedPQ]]=0,"",IF(Checklist48[[#This Row],[RelatedPQ]]="","",IF((INDEX(S2PQ_relational[],MATCH(Checklist48[[#This Row],[PIGUID&amp;NO]],S2PQ_relational[PIGUID &amp; "NO"],0),1))=Checklist48[[#This Row],[PIGUID]],"no aplicable",""))))</f>
        <v/>
      </c>
      <c r="Q119" s="57" t="str">
        <f>IF(Checklist48[[#This Row],[N/A]]="no aplicable",INDEX(S2PQ[[Preguntas del paso 2]:[Justification]],MATCH(Checklist48[[#This Row],[RelatedPQ]],S2PQ[S2PQGUID],0),3),"")</f>
        <v/>
      </c>
      <c r="R119" s="84"/>
    </row>
    <row r="120" spans="2:18" ht="123.75" x14ac:dyDescent="0.25">
      <c r="B120" s="51" t="s">
        <v>1005</v>
      </c>
      <c r="C120" s="46"/>
      <c r="D120" s="58">
        <f>IF(Checklist48[[#This Row],[SGUID]]="",IF(Checklist48[[#This Row],[SSGUID]]="",0,1),1)</f>
        <v>1</v>
      </c>
      <c r="E120" s="46"/>
      <c r="F120" s="55" t="str">
        <f>_xlfn.IFNA(Checklist48[[#This Row],[RelatedPQ]],"NA")</f>
        <v/>
      </c>
      <c r="G120" s="55" t="str">
        <f>IF(Checklist48[[#This Row],[PIGUID]]="","",INDEX(S2PQ_relational[],MATCH(Checklist48[[#This Row],[PIGUID&amp;NO]],S2PQ_relational[PIGUID &amp; "NO"],0),2))</f>
        <v/>
      </c>
      <c r="H120" s="55" t="str">
        <f>Checklist48[[#This Row],[PIGUID]]&amp;"NO"</f>
        <v>NO</v>
      </c>
      <c r="I120" s="55" t="str">
        <f>IF(Checklist48[[#This Row],[PIGUID]]="","",INDEX(PIs[NA Exempt],MATCH(Checklist48[[#This Row],[PIGUID]],PIs[GUID],0),1))</f>
        <v/>
      </c>
      <c r="J120" s="57" t="str">
        <f>IF(Checklist48[[#This Row],[SGUID]]="",IF(Checklist48[[#This Row],[SSGUID]]="",IF(Checklist48[[#This Row],[PIGUID]]="","",INDEX(PIs[[Column1]:[SS]],MATCH(Checklist48[[#This Row],[PIGUID]],PIs[GUID],0),2)),INDEX(PIs[[Column1]:[SS]],MATCH(Checklist48[[#This Row],[SSGUID]],PIs[SSGUID],0),18)),INDEX(PIs[[Column1]:[SS]],MATCH(Checklist48[[#This Row],[SGUID]],PIs[SGUID],0),14))</f>
        <v>AQ 13 PROPIEDAD PARALELA</v>
      </c>
      <c r="K120" s="57" t="str">
        <f>IF(Checklist48[[#This Row],[SGUID]]="",IF(Checklist48[[#This Row],[SSGUID]]="",IF(Checklist48[[#This Row],[PIGUID]]="","",INDEX(PIs[[Column1]:[SS]],MATCH(Checklist48[[#This Row],[PIGUID]],PIs[GUID],0),4)),INDEX(PIs[[Column1]:[Ssbody]],MATCH(Checklist48[[#This Row],[SSGUID]],PIs[SSGUID],0),19)),INDEX(PIs[[Column1]:[SS]],MATCH(Checklist48[[#This Row],[SGUID]],PIs[SGUID],0),15))</f>
        <v>Esta sección se aplica a todos los productores que deben registrarse para propiedad paralela (en la que los productos que proceden de procesos de certificación con y sin certificación son producidos por una entidad legal y/o propiedad de esta). Esto no se aplica a los productores que desean obtener la certificación para el 100 % de los procesos de producción de todos los productos en su ámbito GLOBALG.A.P. y no compran ninguno de esos productos a otros productores (con o sin certificación).</v>
      </c>
      <c r="L120" s="57" t="str">
        <f>IF(Checklist48[[#This Row],[SGUID]]="",IF(Checklist48[[#This Row],[SSGUID]]="",INDEX(PIs[[Column1]:[SS]],MATCH(Checklist48[[#This Row],[PIGUID]],PIs[GUID],0),6),""),"")</f>
        <v/>
      </c>
      <c r="M120" s="57" t="str">
        <f>IF(Checklist48[[#This Row],[SSGUID]]="",IF(Checklist48[[#This Row],[PIGUID]]="","",INDEX(PIs[[Column1]:[SS]],MATCH(Checklist48[[#This Row],[PIGUID]],PIs[GUID],0),8)),"")</f>
        <v/>
      </c>
      <c r="N120" s="84"/>
      <c r="O120" s="84"/>
      <c r="P120" s="57" t="str">
        <f>IF(Checklist48[[#This Row],[ifna]]="NA","",IF(Checklist48[[#This Row],[RelatedPQ]]=0,"",IF(Checklist48[[#This Row],[RelatedPQ]]="","",IF((INDEX(S2PQ_relational[],MATCH(Checklist48[[#This Row],[PIGUID&amp;NO]],S2PQ_relational[PIGUID &amp; "NO"],0),1))=Checklist48[[#This Row],[PIGUID]],"no aplicable",""))))</f>
        <v/>
      </c>
      <c r="Q120" s="57" t="str">
        <f>IF(Checklist48[[#This Row],[N/A]]="no aplicable",INDEX(S2PQ[[Preguntas del paso 2]:[Justification]],MATCH(Checklist48[[#This Row],[RelatedPQ]],S2PQ[S2PQGUID],0),3),"")</f>
        <v/>
      </c>
      <c r="R120" s="84"/>
    </row>
    <row r="121" spans="2:18" ht="33.75" hidden="1" x14ac:dyDescent="0.25">
      <c r="B121" s="51"/>
      <c r="C121" s="46" t="s">
        <v>50</v>
      </c>
      <c r="D121" s="58">
        <f>IF(Checklist48[[#This Row],[SGUID]]="",IF(Checklist48[[#This Row],[SSGUID]]="",0,1),1)</f>
        <v>1</v>
      </c>
      <c r="E121" s="46"/>
      <c r="F121" s="55" t="str">
        <f>_xlfn.IFNA(Checklist48[[#This Row],[RelatedPQ]],"NA")</f>
        <v/>
      </c>
      <c r="G121" s="55" t="str">
        <f>IF(Checklist48[[#This Row],[PIGUID]]="","",INDEX(S2PQ_relational[],MATCH(Checklist48[[#This Row],[PIGUID&amp;NO]],S2PQ_relational[PIGUID &amp; "NO"],0),2))</f>
        <v/>
      </c>
      <c r="H121" s="55" t="str">
        <f>Checklist48[[#This Row],[PIGUID]]&amp;"NO"</f>
        <v>NO</v>
      </c>
      <c r="I121" s="55" t="str">
        <f>IF(Checklist48[[#This Row],[PIGUID]]="","",INDEX(PIs[NA Exempt],MATCH(Checklist48[[#This Row],[PIGUID]],PIs[GUID],0),1))</f>
        <v/>
      </c>
      <c r="J121" s="57" t="str">
        <f>IF(Checklist48[[#This Row],[SGUID]]="",IF(Checklist48[[#This Row],[SSGUID]]="",IF(Checklist48[[#This Row],[PIGUID]]="","",INDEX(PIs[[Column1]:[SS]],MATCH(Checklist48[[#This Row],[PIGUID]],PIs[GUID],0),2)),INDEX(PIs[[Column1]:[SS]],MATCH(Checklist48[[#This Row],[SSGUID]],PIs[SSGUID],0),18)),INDEX(PIs[[Column1]:[SS]],MATCH(Checklist48[[#This Row],[SGUID]],PIs[SGUID],0),14))</f>
        <v>-</v>
      </c>
      <c r="K121" s="57" t="str">
        <f>IF(Checklist48[[#This Row],[SGUID]]="",IF(Checklist48[[#This Row],[SSGUID]]="",IF(Checklist48[[#This Row],[PIGUID]]="","",INDEX(PIs[[Column1]:[SS]],MATCH(Checklist48[[#This Row],[PIGUID]],PIs[GUID],0),4)),INDEX(PIs[[Column1]:[Ssbody]],MATCH(Checklist48[[#This Row],[SSGUID]],PIs[SSGUID],0),19)),INDEX(PIs[[Column1]:[SS]],MATCH(Checklist48[[#This Row],[SGUID]],PIs[SGUID],0),15))</f>
        <v>-</v>
      </c>
      <c r="L121" s="57" t="str">
        <f>IF(Checklist48[[#This Row],[SGUID]]="",IF(Checklist48[[#This Row],[SSGUID]]="",INDEX(PIs[[Column1]:[SS]],MATCH(Checklist48[[#This Row],[PIGUID]],PIs[GUID],0),6),""),"")</f>
        <v/>
      </c>
      <c r="M121" s="57" t="str">
        <f>IF(Checklist48[[#This Row],[SSGUID]]="",IF(Checklist48[[#This Row],[PIGUID]]="","",INDEX(PIs[[Column1]:[SS]],MATCH(Checklist48[[#This Row],[PIGUID]],PIs[GUID],0),8)),"")</f>
        <v/>
      </c>
      <c r="N121" s="84"/>
      <c r="O121" s="84"/>
      <c r="P121" s="57" t="str">
        <f>IF(Checklist48[[#This Row],[ifna]]="NA","",IF(Checklist48[[#This Row],[RelatedPQ]]=0,"",IF(Checklist48[[#This Row],[RelatedPQ]]="","",IF((INDEX(S2PQ_relational[],MATCH(Checklist48[[#This Row],[PIGUID&amp;NO]],S2PQ_relational[PIGUID &amp; "NO"],0),1))=Checklist48[[#This Row],[PIGUID]],"no aplicable",""))))</f>
        <v/>
      </c>
      <c r="Q121" s="57" t="str">
        <f>IF(Checklist48[[#This Row],[N/A]]="no aplicable",INDEX(S2PQ[[Preguntas del paso 2]:[Justification]],MATCH(Checklist48[[#This Row],[RelatedPQ]],S2PQ[S2PQGUID],0),3),"")</f>
        <v/>
      </c>
      <c r="R121" s="84"/>
    </row>
    <row r="122" spans="2:18" ht="67.5" x14ac:dyDescent="0.25">
      <c r="B122" s="51"/>
      <c r="C122" s="46"/>
      <c r="D122" s="58">
        <f>IF(Checklist48[[#This Row],[SGUID]]="",IF(Checklist48[[#This Row],[SSGUID]]="",0,1),1)</f>
        <v>0</v>
      </c>
      <c r="E122" s="46" t="s">
        <v>1428</v>
      </c>
      <c r="F122" s="55" t="str">
        <f>_xlfn.IFNA(Checklist48[[#This Row],[RelatedPQ]],"NA")</f>
        <v>NA</v>
      </c>
      <c r="G122" s="55" t="e">
        <f>IF(Checklist48[[#This Row],[PIGUID]]="","",INDEX(S2PQ_relational[],MATCH(Checklist48[[#This Row],[PIGUID&amp;NO]],S2PQ_relational[PIGUID &amp; "NO"],0),2))</f>
        <v>#N/A</v>
      </c>
      <c r="H122" s="55" t="str">
        <f>Checklist48[[#This Row],[PIGUID]]&amp;"NO"</f>
        <v>zCBHNccYdpkbDOJRTFDMXNO</v>
      </c>
      <c r="I122" s="55" t="b">
        <f>IF(Checklist48[[#This Row],[PIGUID]]="","",INDEX(PIs[NA Exempt],MATCH(Checklist48[[#This Row],[PIGUID]],PIs[GUID],0),1))</f>
        <v>0</v>
      </c>
      <c r="J122" s="57" t="str">
        <f>IF(Checklist48[[#This Row],[SGUID]]="",IF(Checklist48[[#This Row],[SSGUID]]="",IF(Checklist48[[#This Row],[PIGUID]]="","",INDEX(PIs[[Column1]:[SS]],MATCH(Checklist48[[#This Row],[PIGUID]],PIs[GUID],0),2)),INDEX(PIs[[Column1]:[SS]],MATCH(Checklist48[[#This Row],[SSGUID]],PIs[SSGUID],0),18)),INDEX(PIs[[Column1]:[SS]],MATCH(Checklist48[[#This Row],[SGUID]],PIs[SGUID],0),14))</f>
        <v>AQ-GFS 13.01</v>
      </c>
      <c r="K122" s="57" t="str">
        <f>IF(Checklist48[[#This Row],[SGUID]]="",IF(Checklist48[[#This Row],[SSGUID]]="",IF(Checklist48[[#This Row],[PIGUID]]="","",INDEX(PIs[[Column1]:[SS]],MATCH(Checklist48[[#This Row],[PIGUID]],PIs[GUID],0),4)),INDEX(PIs[[Column1]:[Ssbody]],MATCH(Checklist48[[#This Row],[SSGUID]],PIs[SSGUID],0),19)),INDEX(PIs[[Column1]:[SS]],MATCH(Checklist48[[#This Row],[SGUID]],PIs[SGUID],0),15))</f>
        <v>Hay establecido un sistema eficaz para identificar todos los productos que proceden de procesos con certificación GLOBALG.A.P. y segregarlos de los productos que proceden de procesos sin certificación.</v>
      </c>
      <c r="L122" s="57" t="str">
        <f>IF(Checklist48[[#This Row],[SGUID]]="",IF(Checklist48[[#This Row],[SSGUID]]="",INDEX(PIs[[Column1]:[SS]],MATCH(Checklist48[[#This Row],[PIGUID]],PIs[GUID],0),6),""),"")</f>
        <v>Debe haber establecido un sistema para evitar que se mezclen productos procedentes de procesos de producción con certificación y sin certificación. Esto puede hacerse mediante una identificación física o con procedimientos de manipulación del producto, incluyendo los registros relevantes.</v>
      </c>
      <c r="M122" s="57" t="str">
        <f>IF(Checklist48[[#This Row],[SSGUID]]="",IF(Checklist48[[#This Row],[PIGUID]]="","",INDEX(PIs[[Column1]:[SS]],MATCH(Checklist48[[#This Row],[PIGUID]],PIs[GUID],0),8)),"")</f>
        <v>Obligación Mayor</v>
      </c>
      <c r="N122" s="84"/>
      <c r="O122" s="84"/>
      <c r="P122" s="57" t="str">
        <f>IF(Checklist48[[#This Row],[ifna]]="NA","",IF(Checklist48[[#This Row],[RelatedPQ]]=0,"",IF(Checklist48[[#This Row],[RelatedPQ]]="","",IF((INDEX(S2PQ_relational[],MATCH(Checklist48[[#This Row],[PIGUID&amp;NO]],S2PQ_relational[PIGUID &amp; "NO"],0),1))=Checklist48[[#This Row],[PIGUID]],"no aplicable",""))))</f>
        <v/>
      </c>
      <c r="Q122" s="57" t="str">
        <f>IF(Checklist48[[#This Row],[N/A]]="no aplicable",INDEX(S2PQ[[Preguntas del paso 2]:[Justification]],MATCH(Checklist48[[#This Row],[RelatedPQ]],S2PQ[S2PQGUID],0),3),"")</f>
        <v/>
      </c>
      <c r="R122" s="84"/>
    </row>
    <row r="123" spans="2:18" ht="360" x14ac:dyDescent="0.25">
      <c r="B123" s="51"/>
      <c r="C123" s="46"/>
      <c r="D123" s="58">
        <f>IF(Checklist48[[#This Row],[SGUID]]="",IF(Checklist48[[#This Row],[SSGUID]]="",0,1),1)</f>
        <v>0</v>
      </c>
      <c r="E123" s="46" t="s">
        <v>1416</v>
      </c>
      <c r="F123" s="55" t="str">
        <f>_xlfn.IFNA(Checklist48[[#This Row],[RelatedPQ]],"NA")</f>
        <v>NA</v>
      </c>
      <c r="G123" s="55" t="e">
        <f>IF(Checklist48[[#This Row],[PIGUID]]="","",INDEX(S2PQ_relational[],MATCH(Checklist48[[#This Row],[PIGUID&amp;NO]],S2PQ_relational[PIGUID &amp; "NO"],0),2))</f>
        <v>#N/A</v>
      </c>
      <c r="H123" s="55" t="str">
        <f>Checklist48[[#This Row],[PIGUID]]&amp;"NO"</f>
        <v>2zWOO3Y7un4eZTkSRcjZhONO</v>
      </c>
      <c r="I123" s="55" t="b">
        <f>IF(Checklist48[[#This Row],[PIGUID]]="","",INDEX(PIs[NA Exempt],MATCH(Checklist48[[#This Row],[PIGUID]],PIs[GUID],0),1))</f>
        <v>0</v>
      </c>
      <c r="J123" s="57" t="str">
        <f>IF(Checklist48[[#This Row],[SGUID]]="",IF(Checklist48[[#This Row],[SSGUID]]="",IF(Checklist48[[#This Row],[PIGUID]]="","",INDEX(PIs[[Column1]:[SS]],MATCH(Checklist48[[#This Row],[PIGUID]],PIs[GUID],0),2)),INDEX(PIs[[Column1]:[SS]],MATCH(Checklist48[[#This Row],[SSGUID]],PIs[SSGUID],0),18)),INDEX(PIs[[Column1]:[SS]],MATCH(Checklist48[[#This Row],[SGUID]],PIs[SGUID],0),14))</f>
        <v xml:space="preserve">AQ-GFS 13.02 </v>
      </c>
      <c r="K123" s="57" t="str">
        <f>IF(Checklist48[[#This Row],[SGUID]]="",IF(Checklist48[[#This Row],[SSGUID]]="",IF(Checklist48[[#This Row],[PIGUID]]="","",INDEX(PIs[[Column1]:[SS]],MATCH(Checklist48[[#This Row],[PIGUID]],PIs[GUID],0),4)),INDEX(PIs[[Column1]:[Ssbody]],MATCH(Checklist48[[#This Row],[SSGUID]],PIs[SSGUID],0),19)),INDEX(PIs[[Column1]:[SS]],MATCH(Checklist48[[#This Row],[SGUID]],PIs[SGUID],0),15))</f>
        <v>El Número GLOBALG.A.P. (GGN) figura en todos los productos finales que proceden de procesos de producción con certificación cuando están registrados para propiedad paralela.</v>
      </c>
      <c r="L123" s="57" t="str">
        <f>IF(Checklist48[[#This Row],[SGUID]]="",IF(Checklist48[[#This Row],[SSGUID]]="",INDEX(PIs[[Column1]:[SS]],MATCH(Checklist48[[#This Row],[PIGUID]],PIs[GUID],0),6),""),"")</f>
        <v>En el caso de los productores registrados para propiedad paralela (donde los productos que proceden de procesos de producción con y sin certificación son producidos por una entidad legal y propiedad de esta), debe haber un sistema establecido para asegurarse de que estén correctamente identificados todos los productos finales que proceden de procesos de producción con certificación.
Los productos que proceden de procesos de producción con certificación, incluidos aquellos empaquetados en el envase para el consumidor final (ya sea en el nivel de la granja o después de la manipulación del producto) deben estar identificados con el GGN.
Puede ser el GGN para el grupo de productores Opción 2, el GGN para el miembro del grupo de productores, ambos GGN o el GGN para el productor individual Opción 1. El GGN no se debe utilizar para etiquetar productos que proceden de procesos de producción sin certificación.
“N/A” solo si el productor posee únicamente productos que proceden de procesos de producción con certificación GLOBALG.A.P. o si hay disponible un acuerdo documentado entre el productor y el cliente para no utilizar el GGN, el Número de Localización Global (GLN) o el sub-GLN en el producto listo para la venta. También pueden ser las especificaciones de la propia etiqueta del cliente donde no se incluye el GGN.</v>
      </c>
      <c r="M123" s="57" t="str">
        <f>IF(Checklist48[[#This Row],[SSGUID]]="",IF(Checklist48[[#This Row],[PIGUID]]="","",INDEX(PIs[[Column1]:[SS]],MATCH(Checklist48[[#This Row],[PIGUID]],PIs[GUID],0),8)),"")</f>
        <v>Obligación Mayor</v>
      </c>
      <c r="N123" s="84"/>
      <c r="O123" s="84"/>
      <c r="P123" s="57" t="str">
        <f>IF(Checklist48[[#This Row],[ifna]]="NA","",IF(Checklist48[[#This Row],[RelatedPQ]]=0,"",IF(Checklist48[[#This Row],[RelatedPQ]]="","",IF((INDEX(S2PQ_relational[],MATCH(Checklist48[[#This Row],[PIGUID&amp;NO]],S2PQ_relational[PIGUID &amp; "NO"],0),1))=Checklist48[[#This Row],[PIGUID]],"no aplicable",""))))</f>
        <v/>
      </c>
      <c r="Q123" s="57" t="str">
        <f>IF(Checklist48[[#This Row],[N/A]]="no aplicable",INDEX(S2PQ[[Preguntas del paso 2]:[Justification]],MATCH(Checklist48[[#This Row],[RelatedPQ]],S2PQ[S2PQGUID],0),3),"")</f>
        <v/>
      </c>
      <c r="R123" s="84"/>
    </row>
    <row r="124" spans="2:18" ht="45" x14ac:dyDescent="0.25">
      <c r="B124" s="51"/>
      <c r="C124" s="46"/>
      <c r="D124" s="58">
        <f>IF(Checklist48[[#This Row],[SGUID]]="",IF(Checklist48[[#This Row],[SSGUID]]="",0,1),1)</f>
        <v>0</v>
      </c>
      <c r="E124" s="46" t="s">
        <v>1410</v>
      </c>
      <c r="F124" s="55" t="str">
        <f>_xlfn.IFNA(Checklist48[[#This Row],[RelatedPQ]],"NA")</f>
        <v>NA</v>
      </c>
      <c r="G124" s="55" t="e">
        <f>IF(Checklist48[[#This Row],[PIGUID]]="","",INDEX(S2PQ_relational[],MATCH(Checklist48[[#This Row],[PIGUID&amp;NO]],S2PQ_relational[PIGUID &amp; "NO"],0),2))</f>
        <v>#N/A</v>
      </c>
      <c r="H124" s="55" t="str">
        <f>Checklist48[[#This Row],[PIGUID]]&amp;"NO"</f>
        <v>27fgylZS660ZPcrPRESD9VNO</v>
      </c>
      <c r="I124" s="55" t="b">
        <f>IF(Checklist48[[#This Row],[PIGUID]]="","",INDEX(PIs[NA Exempt],MATCH(Checklist48[[#This Row],[PIGUID]],PIs[GUID],0),1))</f>
        <v>0</v>
      </c>
      <c r="J124" s="57" t="str">
        <f>IF(Checklist48[[#This Row],[SGUID]]="",IF(Checklist48[[#This Row],[SSGUID]]="",IF(Checklist48[[#This Row],[PIGUID]]="","",INDEX(PIs[[Column1]:[SS]],MATCH(Checklist48[[#This Row],[PIGUID]],PIs[GUID],0),2)),INDEX(PIs[[Column1]:[SS]],MATCH(Checklist48[[#This Row],[SSGUID]],PIs[SSGUID],0),18)),INDEX(PIs[[Column1]:[SS]],MATCH(Checklist48[[#This Row],[SGUID]],PIs[SGUID],0),14))</f>
        <v xml:space="preserve">AQ-GFS 13.03 </v>
      </c>
      <c r="K124" s="57" t="str">
        <f>IF(Checklist48[[#This Row],[SGUID]]="",IF(Checklist48[[#This Row],[SSGUID]]="",IF(Checklist48[[#This Row],[PIGUID]]="","",INDEX(PIs[[Column1]:[SS]],MATCH(Checklist48[[#This Row],[PIGUID]],PIs[GUID],0),4)),INDEX(PIs[[Column1]:[Ssbody]],MATCH(Checklist48[[#This Row],[SSGUID]],PIs[SSGUID],0),19)),INDEX(PIs[[Column1]:[SS]],MATCH(Checklist48[[#This Row],[SGUID]],PIs[SGUID],0),15))</f>
        <v>Hay establecido un paso de verificación final para garantizar el envío correcto de los productos que proceden de procesos de producción con y sin certificación.</v>
      </c>
      <c r="L124" s="57" t="str">
        <f>IF(Checklist48[[#This Row],[SGUID]]="",IF(Checklist48[[#This Row],[SSGUID]]="",INDEX(PIs[[Column1]:[SS]],MATCH(Checklist48[[#This Row],[PIGUID]],PIs[GUID],0),6),""),"")</f>
        <v>La verificación debe estar documentada para demostrar que los productos se identifican y envían correctamente, dependiendo de si sus procesos de producción tienen estado de certificado o no.</v>
      </c>
      <c r="M124" s="57" t="str">
        <f>IF(Checklist48[[#This Row],[SSGUID]]="",IF(Checklist48[[#This Row],[PIGUID]]="","",INDEX(PIs[[Column1]:[SS]],MATCH(Checklist48[[#This Row],[PIGUID]],PIs[GUID],0),8)),"")</f>
        <v>Obligación Mayor</v>
      </c>
      <c r="N124" s="84"/>
      <c r="O124" s="84"/>
      <c r="P124" s="57" t="str">
        <f>IF(Checklist48[[#This Row],[ifna]]="NA","",IF(Checklist48[[#This Row],[RelatedPQ]]=0,"",IF(Checklist48[[#This Row],[RelatedPQ]]="","",IF((INDEX(S2PQ_relational[],MATCH(Checklist48[[#This Row],[PIGUID&amp;NO]],S2PQ_relational[PIGUID &amp; "NO"],0),1))=Checklist48[[#This Row],[PIGUID]],"no aplicable",""))))</f>
        <v/>
      </c>
      <c r="Q124" s="57" t="str">
        <f>IF(Checklist48[[#This Row],[N/A]]="no aplicable",INDEX(S2PQ[[Preguntas del paso 2]:[Justification]],MATCH(Checklist48[[#This Row],[RelatedPQ]],S2PQ[S2PQGUID],0),3),"")</f>
        <v/>
      </c>
      <c r="R124" s="84"/>
    </row>
    <row r="125" spans="2:18" ht="236.25" x14ac:dyDescent="0.25">
      <c r="B125" s="51"/>
      <c r="C125" s="46"/>
      <c r="D125" s="58">
        <f>IF(Checklist48[[#This Row],[SGUID]]="",IF(Checklist48[[#This Row],[SSGUID]]="",0,1),1)</f>
        <v>0</v>
      </c>
      <c r="E125" s="46" t="s">
        <v>1371</v>
      </c>
      <c r="F125" s="55" t="str">
        <f>_xlfn.IFNA(Checklist48[[#This Row],[RelatedPQ]],"NA")</f>
        <v>NA</v>
      </c>
      <c r="G125" s="55" t="e">
        <f>IF(Checklist48[[#This Row],[PIGUID]]="","",INDEX(S2PQ_relational[],MATCH(Checklist48[[#This Row],[PIGUID&amp;NO]],S2PQ_relational[PIGUID &amp; "NO"],0),2))</f>
        <v>#N/A</v>
      </c>
      <c r="H125" s="55" t="str">
        <f>Checklist48[[#This Row],[PIGUID]]&amp;"NO"</f>
        <v>47OAxUk8PquuzGngN3TMMRNO</v>
      </c>
      <c r="I125" s="55" t="b">
        <f>IF(Checklist48[[#This Row],[PIGUID]]="","",INDEX(PIs[NA Exempt],MATCH(Checklist48[[#This Row],[PIGUID]],PIs[GUID],0),1))</f>
        <v>0</v>
      </c>
      <c r="J125" s="57" t="str">
        <f>IF(Checklist48[[#This Row],[SGUID]]="",IF(Checklist48[[#This Row],[SSGUID]]="",IF(Checklist48[[#This Row],[PIGUID]]="","",INDEX(PIs[[Column1]:[SS]],MATCH(Checklist48[[#This Row],[PIGUID]],PIs[GUID],0),2)),INDEX(PIs[[Column1]:[SS]],MATCH(Checklist48[[#This Row],[SSGUID]],PIs[SSGUID],0),18)),INDEX(PIs[[Column1]:[SS]],MATCH(Checklist48[[#This Row],[SGUID]],PIs[SGUID],0),14))</f>
        <v>AQ-GFS 13.04</v>
      </c>
      <c r="K125" s="57" t="str">
        <f>IF(Checklist48[[#This Row],[SGUID]]="",IF(Checklist48[[#This Row],[SSGUID]]="",IF(Checklist48[[#This Row],[PIGUID]]="","",INDEX(PIs[[Column1]:[SS]],MATCH(Checklist48[[#This Row],[PIGUID]],PIs[GUID],0),4)),INDEX(PIs[[Column1]:[Ssbody]],MATCH(Checklist48[[#This Row],[SSGUID]],PIs[SSGUID],0),19)),INDEX(PIs[[Column1]:[SS]],MATCH(Checklist48[[#This Row],[SGUID]],PIs[SGUID],0),15))</f>
        <v>Los productos que se adquieren de fuentes distintas están identificados.</v>
      </c>
      <c r="L125" s="57" t="str">
        <f>IF(Checklist48[[#This Row],[SGUID]]="",IF(Checklist48[[#This Row],[SSGUID]]="",INDEX(PIs[[Column1]:[SS]],MATCH(Checklist48[[#This Row],[PIGUID]],PIs[GUID],0),6),""),"")</f>
        <v>Se deben establecer, documentar y mantener procedimientos apropiados a la magnitud de la operación, que identifiquen las cantidades de productos que proceden de procesos de producción con certificación y, cuando corresponda, sin certificación, que se incorporan desde diferentes fuentes (es decir, otros productores o comerciantes) para todos los productos registrados.
Los registros deben incluir:
\- Descripción del producto
\- Estado de la certificación GLOBALG.A.P.
\- Cantidades de productos comprados
\- Información de los proveedores
\- Copia de los certificados GLOBALG.A.P., cuando corresponda
\- Datos de trazabilidad/códigos relacionados con los productos comprados
\- Órdenes de compra y/o facturas recibidas por la organización que se evalúa
\- Lista de proveedores aprobados</v>
      </c>
      <c r="M125" s="57" t="str">
        <f>IF(Checklist48[[#This Row],[SSGUID]]="",IF(Checklist48[[#This Row],[PIGUID]]="","",INDEX(PIs[[Column1]:[SS]],MATCH(Checklist48[[#This Row],[PIGUID]],PIs[GUID],0),8)),"")</f>
        <v>Obligación Mayor</v>
      </c>
      <c r="N125" s="84"/>
      <c r="O125" s="84"/>
      <c r="P125" s="57" t="str">
        <f>IF(Checklist48[[#This Row],[ifna]]="NA","",IF(Checklist48[[#This Row],[RelatedPQ]]=0,"",IF(Checklist48[[#This Row],[RelatedPQ]]="","",IF((INDEX(S2PQ_relational[],MATCH(Checklist48[[#This Row],[PIGUID&amp;NO]],S2PQ_relational[PIGUID &amp; "NO"],0),1))=Checklist48[[#This Row],[PIGUID]],"no aplicable",""))))</f>
        <v/>
      </c>
      <c r="Q125" s="57" t="str">
        <f>IF(Checklist48[[#This Row],[N/A]]="no aplicable",INDEX(S2PQ[[Preguntas del paso 2]:[Justification]],MATCH(Checklist48[[#This Row],[RelatedPQ]],S2PQ[S2PQGUID],0),3),"")</f>
        <v/>
      </c>
      <c r="R125" s="84"/>
    </row>
    <row r="126" spans="2:18" ht="78.75" x14ac:dyDescent="0.25">
      <c r="B126" s="51"/>
      <c r="C126" s="46"/>
      <c r="D126" s="58">
        <f>IF(Checklist48[[#This Row],[SGUID]]="",IF(Checklist48[[#This Row],[SSGUID]]="",0,1),1)</f>
        <v>0</v>
      </c>
      <c r="E126" s="46" t="s">
        <v>999</v>
      </c>
      <c r="F126" s="55" t="str">
        <f>_xlfn.IFNA(Checklist48[[#This Row],[RelatedPQ]],"NA")</f>
        <v>NA</v>
      </c>
      <c r="G126" s="55" t="e">
        <f>IF(Checklist48[[#This Row],[PIGUID]]="","",INDEX(S2PQ_relational[],MATCH(Checklist48[[#This Row],[PIGUID&amp;NO]],S2PQ_relational[PIGUID &amp; "NO"],0),2))</f>
        <v>#N/A</v>
      </c>
      <c r="H126" s="55" t="str">
        <f>Checklist48[[#This Row],[PIGUID]]&amp;"NO"</f>
        <v>4kcaU4WXfhEt5ulhkgopSvNO</v>
      </c>
      <c r="I126" s="55" t="b">
        <f>IF(Checklist48[[#This Row],[PIGUID]]="","",INDEX(PIs[NA Exempt],MATCH(Checklist48[[#This Row],[PIGUID]],PIs[GUID],0),1))</f>
        <v>0</v>
      </c>
      <c r="J126" s="57" t="str">
        <f>IF(Checklist48[[#This Row],[SGUID]]="",IF(Checklist48[[#This Row],[SSGUID]]="",IF(Checklist48[[#This Row],[PIGUID]]="","",INDEX(PIs[[Column1]:[SS]],MATCH(Checklist48[[#This Row],[PIGUID]],PIs[GUID],0),2)),INDEX(PIs[[Column1]:[SS]],MATCH(Checklist48[[#This Row],[SSGUID]],PIs[SSGUID],0),18)),INDEX(PIs[[Column1]:[SS]],MATCH(Checklist48[[#This Row],[SGUID]],PIs[SGUID],0),14))</f>
        <v>AQ-GFS 13.05</v>
      </c>
      <c r="K126" s="57" t="str">
        <f>IF(Checklist48[[#This Row],[SGUID]]="",IF(Checklist48[[#This Row],[SSGUID]]="",IF(Checklist48[[#This Row],[PIGUID]]="","",INDEX(PIs[[Column1]:[SS]],MATCH(Checklist48[[#This Row],[PIGUID]],PIs[GUID],0),4)),INDEX(PIs[[Column1]:[Ssbody]],MATCH(Checklist48[[#This Row],[SSGUID]],PIs[SSGUID],0),19)),INDEX(PIs[[Column1]:[SS]],MATCH(Checklist48[[#This Row],[SGUID]],PIs[SGUID],0),15))</f>
        <v>Se realiza anualmente una prueba documentada del sistema de trazabilidad.</v>
      </c>
      <c r="L126" s="57" t="str">
        <f>IF(Checklist48[[#This Row],[SGUID]]="",IF(Checklist48[[#This Row],[SSGUID]]="",INDEX(PIs[[Column1]:[SS]],MATCH(Checklist48[[#This Row],[PIGUID]],PIs[GUID],0),6),""),"")</f>
        <v>Se debe realizar anualmente una prueba documentada del sistema de trazabilidad. Este ejercicio puede incluirse con la prueba de los procedimientos de recuperación y retirada de productos del mercado, o puede llevarse a cabo por separado, dependiendo de la estructura de la organización.</v>
      </c>
      <c r="M126" s="57" t="str">
        <f>IF(Checklist48[[#This Row],[SSGUID]]="",IF(Checklist48[[#This Row],[PIGUID]]="","",INDEX(PIs[[Column1]:[SS]],MATCH(Checklist48[[#This Row],[PIGUID]],PIs[GUID],0),8)),"")</f>
        <v>Obligación Mayor</v>
      </c>
      <c r="N126" s="84"/>
      <c r="O126" s="84"/>
      <c r="P126" s="57" t="str">
        <f>IF(Checklist48[[#This Row],[ifna]]="NA","",IF(Checklist48[[#This Row],[RelatedPQ]]=0,"",IF(Checklist48[[#This Row],[RelatedPQ]]="","",IF((INDEX(S2PQ_relational[],MATCH(Checklist48[[#This Row],[PIGUID&amp;NO]],S2PQ_relational[PIGUID &amp; "NO"],0),1))=Checklist48[[#This Row],[PIGUID]],"no aplicable",""))))</f>
        <v/>
      </c>
      <c r="Q126" s="57" t="str">
        <f>IF(Checklist48[[#This Row],[N/A]]="no aplicable",INDEX(S2PQ[[Preguntas del paso 2]:[Justification]],MATCH(Checklist48[[#This Row],[RelatedPQ]],S2PQ[S2PQGUID],0),3),"")</f>
        <v/>
      </c>
      <c r="R126" s="84"/>
    </row>
    <row r="127" spans="2:18" ht="67.5" x14ac:dyDescent="0.25">
      <c r="B127" s="51" t="s">
        <v>1236</v>
      </c>
      <c r="C127" s="46"/>
      <c r="D127" s="58">
        <f>IF(Checklist48[[#This Row],[SGUID]]="",IF(Checklist48[[#This Row],[SSGUID]]="",0,1),1)</f>
        <v>1</v>
      </c>
      <c r="E127" s="46"/>
      <c r="F127" s="55" t="str">
        <f>_xlfn.IFNA(Checklist48[[#This Row],[RelatedPQ]],"NA")</f>
        <v/>
      </c>
      <c r="G127" s="55" t="str">
        <f>IF(Checklist48[[#This Row],[PIGUID]]="","",INDEX(S2PQ_relational[],MATCH(Checklist48[[#This Row],[PIGUID&amp;NO]],S2PQ_relational[PIGUID &amp; "NO"],0),2))</f>
        <v/>
      </c>
      <c r="H127" s="55" t="str">
        <f>Checklist48[[#This Row],[PIGUID]]&amp;"NO"</f>
        <v>NO</v>
      </c>
      <c r="I127" s="55" t="str">
        <f>IF(Checklist48[[#This Row],[PIGUID]]="","",INDEX(PIs[NA Exempt],MATCH(Checklist48[[#This Row],[PIGUID]],PIs[GUID],0),1))</f>
        <v/>
      </c>
      <c r="J127" s="57" t="str">
        <f>IF(Checklist48[[#This Row],[SGUID]]="",IF(Checklist48[[#This Row],[SSGUID]]="",IF(Checklist48[[#This Row],[PIGUID]]="","",INDEX(PIs[[Column1]:[SS]],MATCH(Checklist48[[#This Row],[PIGUID]],PIs[GUID],0),2)),INDEX(PIs[[Column1]:[SS]],MATCH(Checklist48[[#This Row],[SSGUID]],PIs[SSGUID],0),18)),INDEX(PIs[[Column1]:[SS]],MATCH(Checklist48[[#This Row],[SGUID]],PIs[SGUID],0),14))</f>
        <v>AQ 14 BALANCE DE MASAS EN LA GRANJA</v>
      </c>
      <c r="K127" s="57" t="str">
        <f>IF(Checklist48[[#This Row],[SGUID]]="",IF(Checklist48[[#This Row],[SSGUID]]="",IF(Checklist48[[#This Row],[PIGUID]]="","",INDEX(PIs[[Column1]:[SS]],MATCH(Checklist48[[#This Row],[PIGUID]],PIs[GUID],0),4)),INDEX(PIs[[Column1]:[Ssbody]],MATCH(Checklist48[[#This Row],[SSGUID]],PIs[SSGUID],0),19)),INDEX(PIs[[Column1]:[SS]],MATCH(Checklist48[[#This Row],[SGUID]],PIs[SGUID],0),15))</f>
        <v>Esta sección se aplica a todos los productores que solicitan o mantienen la certificación GLOBALG.A.P. En el caso de los miembros de un grupo de productores, la información a veces puede quedar cubierta bajo el sistema de gestión de calidad (SGC) del grupo de productores.</v>
      </c>
      <c r="L127" s="57" t="str">
        <f>IF(Checklist48[[#This Row],[SGUID]]="",IF(Checklist48[[#This Row],[SSGUID]]="",INDEX(PIs[[Column1]:[SS]],MATCH(Checklist48[[#This Row],[PIGUID]],PIs[GUID],0),6),""),"")</f>
        <v/>
      </c>
      <c r="M127" s="57" t="str">
        <f>IF(Checklist48[[#This Row],[SSGUID]]="",IF(Checklist48[[#This Row],[PIGUID]]="","",INDEX(PIs[[Column1]:[SS]],MATCH(Checklist48[[#This Row],[PIGUID]],PIs[GUID],0),8)),"")</f>
        <v/>
      </c>
      <c r="N127" s="84"/>
      <c r="O127" s="84"/>
      <c r="P127" s="57" t="str">
        <f>IF(Checklist48[[#This Row],[ifna]]="NA","",IF(Checklist48[[#This Row],[RelatedPQ]]=0,"",IF(Checklist48[[#This Row],[RelatedPQ]]="","",IF((INDEX(S2PQ_relational[],MATCH(Checklist48[[#This Row],[PIGUID&amp;NO]],S2PQ_relational[PIGUID &amp; "NO"],0),1))=Checklist48[[#This Row],[PIGUID]],"no aplicable",""))))</f>
        <v/>
      </c>
      <c r="Q127" s="57" t="str">
        <f>IF(Checklist48[[#This Row],[N/A]]="no aplicable",INDEX(S2PQ[[Preguntas del paso 2]:[Justification]],MATCH(Checklist48[[#This Row],[RelatedPQ]],S2PQ[S2PQGUID],0),3),"")</f>
        <v/>
      </c>
      <c r="R127" s="84"/>
    </row>
    <row r="128" spans="2:18" ht="33.75" hidden="1" x14ac:dyDescent="0.25">
      <c r="B128" s="51"/>
      <c r="C128" s="46" t="s">
        <v>50</v>
      </c>
      <c r="D128" s="58">
        <f>IF(Checklist48[[#This Row],[SGUID]]="",IF(Checklist48[[#This Row],[SSGUID]]="",0,1),1)</f>
        <v>1</v>
      </c>
      <c r="E128" s="46"/>
      <c r="F128" s="55" t="str">
        <f>_xlfn.IFNA(Checklist48[[#This Row],[RelatedPQ]],"NA")</f>
        <v/>
      </c>
      <c r="G128" s="55" t="str">
        <f>IF(Checklist48[[#This Row],[PIGUID]]="","",INDEX(S2PQ_relational[],MATCH(Checklist48[[#This Row],[PIGUID&amp;NO]],S2PQ_relational[PIGUID &amp; "NO"],0),2))</f>
        <v/>
      </c>
      <c r="H128" s="55" t="str">
        <f>Checklist48[[#This Row],[PIGUID]]&amp;"NO"</f>
        <v>NO</v>
      </c>
      <c r="I128" s="55" t="str">
        <f>IF(Checklist48[[#This Row],[PIGUID]]="","",INDEX(PIs[NA Exempt],MATCH(Checklist48[[#This Row],[PIGUID]],PIs[GUID],0),1))</f>
        <v/>
      </c>
      <c r="J128" s="57" t="str">
        <f>IF(Checklist48[[#This Row],[SGUID]]="",IF(Checklist48[[#This Row],[SSGUID]]="",IF(Checklist48[[#This Row],[PIGUID]]="","",INDEX(PIs[[Column1]:[SS]],MATCH(Checklist48[[#This Row],[PIGUID]],PIs[GUID],0),2)),INDEX(PIs[[Column1]:[SS]],MATCH(Checklist48[[#This Row],[SSGUID]],PIs[SSGUID],0),18)),INDEX(PIs[[Column1]:[SS]],MATCH(Checklist48[[#This Row],[SGUID]],PIs[SGUID],0),14))</f>
        <v>-</v>
      </c>
      <c r="K128" s="57" t="str">
        <f>IF(Checklist48[[#This Row],[SGUID]]="",IF(Checklist48[[#This Row],[SSGUID]]="",IF(Checklist48[[#This Row],[PIGUID]]="","",INDEX(PIs[[Column1]:[SS]],MATCH(Checklist48[[#This Row],[PIGUID]],PIs[GUID],0),4)),INDEX(PIs[[Column1]:[Ssbody]],MATCH(Checklist48[[#This Row],[SSGUID]],PIs[SSGUID],0),19)),INDEX(PIs[[Column1]:[SS]],MATCH(Checklist48[[#This Row],[SGUID]],PIs[SGUID],0),15))</f>
        <v>-</v>
      </c>
      <c r="L128" s="57" t="str">
        <f>IF(Checklist48[[#This Row],[SGUID]]="",IF(Checklist48[[#This Row],[SSGUID]]="",INDEX(PIs[[Column1]:[SS]],MATCH(Checklist48[[#This Row],[PIGUID]],PIs[GUID],0),6),""),"")</f>
        <v/>
      </c>
      <c r="M128" s="57" t="str">
        <f>IF(Checklist48[[#This Row],[SSGUID]]="",IF(Checklist48[[#This Row],[PIGUID]]="","",INDEX(PIs[[Column1]:[SS]],MATCH(Checklist48[[#This Row],[PIGUID]],PIs[GUID],0),8)),"")</f>
        <v/>
      </c>
      <c r="N128" s="84"/>
      <c r="O128" s="84"/>
      <c r="P128" s="57" t="str">
        <f>IF(Checklist48[[#This Row],[ifna]]="NA","",IF(Checklist48[[#This Row],[RelatedPQ]]=0,"",IF(Checklist48[[#This Row],[RelatedPQ]]="","",IF((INDEX(S2PQ_relational[],MATCH(Checklist48[[#This Row],[PIGUID&amp;NO]],S2PQ_relational[PIGUID &amp; "NO"],0),1))=Checklist48[[#This Row],[PIGUID]],"no aplicable",""))))</f>
        <v/>
      </c>
      <c r="Q128" s="57" t="str">
        <f>IF(Checklist48[[#This Row],[N/A]]="no aplicable",INDEX(S2PQ[[Preguntas del paso 2]:[Justification]],MATCH(Checklist48[[#This Row],[RelatedPQ]],S2PQ[S2PQGUID],0),3),"")</f>
        <v/>
      </c>
      <c r="R128" s="84"/>
    </row>
    <row r="129" spans="2:18" ht="112.5" x14ac:dyDescent="0.25">
      <c r="B129" s="51"/>
      <c r="C129" s="46"/>
      <c r="D129" s="58">
        <f>IF(Checklist48[[#This Row],[SGUID]]="",IF(Checklist48[[#This Row],[SSGUID]]="",0,1),1)</f>
        <v>0</v>
      </c>
      <c r="E129" s="46" t="s">
        <v>1301</v>
      </c>
      <c r="F129" s="55" t="str">
        <f>_xlfn.IFNA(Checklist48[[#This Row],[RelatedPQ]],"NA")</f>
        <v>NA</v>
      </c>
      <c r="G129" s="55" t="e">
        <f>IF(Checklist48[[#This Row],[PIGUID]]="","",INDEX(S2PQ_relational[],MATCH(Checklist48[[#This Row],[PIGUID&amp;NO]],S2PQ_relational[PIGUID &amp; "NO"],0),2))</f>
        <v>#N/A</v>
      </c>
      <c r="H129" s="55" t="str">
        <f>Checklist48[[#This Row],[PIGUID]]&amp;"NO"</f>
        <v>4He7MDXMSRI6OQPSD9YksHNO</v>
      </c>
      <c r="I129" s="55" t="b">
        <f>IF(Checklist48[[#This Row],[PIGUID]]="","",INDEX(PIs[NA Exempt],MATCH(Checklist48[[#This Row],[PIGUID]],PIs[GUID],0),1))</f>
        <v>1</v>
      </c>
      <c r="J129" s="57" t="str">
        <f>IF(Checklist48[[#This Row],[SGUID]]="",IF(Checklist48[[#This Row],[SSGUID]]="",IF(Checklist48[[#This Row],[PIGUID]]="","",INDEX(PIs[[Column1]:[SS]],MATCH(Checklist48[[#This Row],[PIGUID]],PIs[GUID],0),2)),INDEX(PIs[[Column1]:[SS]],MATCH(Checklist48[[#This Row],[SSGUID]],PIs[SSGUID],0),18)),INDEX(PIs[[Column1]:[SS]],MATCH(Checklist48[[#This Row],[SGUID]],PIs[SGUID],0),14))</f>
        <v>AQ-GFS 14.01</v>
      </c>
      <c r="K129" s="57" t="str">
        <f>IF(Checklist48[[#This Row],[SGUID]]="",IF(Checklist48[[#This Row],[SSGUID]]="",IF(Checklist48[[#This Row],[PIGUID]]="","",INDEX(PIs[[Column1]:[SS]],MATCH(Checklist48[[#This Row],[PIGUID]],PIs[GUID],0),4)),INDEX(PIs[[Column1]:[Ssbody]],MATCH(Checklist48[[#This Row],[SSGUID]],PIs[SSGUID],0),19)),INDEX(PIs[[Column1]:[SS]],MATCH(Checklist48[[#This Row],[SGUID]],PIs[SGUID],0),15))</f>
        <v>Se dispone de los registros de venta de todas las cantidades vendidas de todos los productos registrados.</v>
      </c>
      <c r="L129" s="57" t="str">
        <f>IF(Checklist48[[#This Row],[SGUID]]="",IF(Checklist48[[#This Row],[SSGUID]]="",INDEX(PIs[[Column1]:[SS]],MATCH(Checklist48[[#This Row],[PIGUID]],PIs[GUID],0),6),""),"")</f>
        <v>Se debe registrar la información de venta de las cantidades de todos los productos registrados que proceden de procesos de producción con certificación y, cuando corresponda, sin ella; prestando especial atención a las cantidades vendidas y las descripciones facilitadas. Los documentos deben demostrar el equilibrio constante entre los insumos y las salidas que proceden de procesos de producción con y sin certificación.
Sin opción de “N/A”.</v>
      </c>
      <c r="M129" s="57" t="str">
        <f>IF(Checklist48[[#This Row],[SSGUID]]="",IF(Checklist48[[#This Row],[PIGUID]]="","",INDEX(PIs[[Column1]:[SS]],MATCH(Checklist48[[#This Row],[PIGUID]],PIs[GUID],0),8)),"")</f>
        <v>Obligación Mayor</v>
      </c>
      <c r="N129" s="84"/>
      <c r="O129" s="84"/>
      <c r="P129" s="57" t="str">
        <f>IF(Checklist48[[#This Row],[ifna]]="NA","",IF(Checklist48[[#This Row],[RelatedPQ]]=0,"",IF(Checklist48[[#This Row],[RelatedPQ]]="","",IF((INDEX(S2PQ_relational[],MATCH(Checklist48[[#This Row],[PIGUID&amp;NO]],S2PQ_relational[PIGUID &amp; "NO"],0),1))=Checklist48[[#This Row],[PIGUID]],"no aplicable",""))))</f>
        <v/>
      </c>
      <c r="Q129" s="57" t="str">
        <f>IF(Checklist48[[#This Row],[N/A]]="no aplicable",INDEX(S2PQ[[Preguntas del paso 2]:[Justification]],MATCH(Checklist48[[#This Row],[RelatedPQ]],S2PQ[S2PQGUID],0),3),"")</f>
        <v/>
      </c>
      <c r="R129" s="84"/>
    </row>
    <row r="130" spans="2:18" ht="202.5" x14ac:dyDescent="0.25">
      <c r="B130" s="51"/>
      <c r="C130" s="46"/>
      <c r="D130" s="58">
        <f>IF(Checklist48[[#This Row],[SGUID]]="",IF(Checklist48[[#This Row],[SSGUID]]="",0,1),1)</f>
        <v>0</v>
      </c>
      <c r="E130" s="46" t="s">
        <v>1230</v>
      </c>
      <c r="F130" s="55" t="str">
        <f>_xlfn.IFNA(Checklist48[[#This Row],[RelatedPQ]],"NA")</f>
        <v>NA</v>
      </c>
      <c r="G130" s="55" t="e">
        <f>IF(Checklist48[[#This Row],[PIGUID]]="","",INDEX(S2PQ_relational[],MATCH(Checklist48[[#This Row],[PIGUID&amp;NO]],S2PQ_relational[PIGUID &amp; "NO"],0),2))</f>
        <v>#N/A</v>
      </c>
      <c r="H130" s="55" t="str">
        <f>Checklist48[[#This Row],[PIGUID]]&amp;"NO"</f>
        <v>7JDQYsYKPxrAjxhbeJtZVGNO</v>
      </c>
      <c r="I130" s="55" t="b">
        <f>IF(Checklist48[[#This Row],[PIGUID]]="","",INDEX(PIs[NA Exempt],MATCH(Checklist48[[#This Row],[PIGUID]],PIs[GUID],0),1))</f>
        <v>1</v>
      </c>
      <c r="J130" s="57" t="str">
        <f>IF(Checklist48[[#This Row],[SGUID]]="",IF(Checklist48[[#This Row],[SSGUID]]="",IF(Checklist48[[#This Row],[PIGUID]]="","",INDEX(PIs[[Column1]:[SS]],MATCH(Checklist48[[#This Row],[PIGUID]],PIs[GUID],0),2)),INDEX(PIs[[Column1]:[SS]],MATCH(Checklist48[[#This Row],[SSGUID]],PIs[SSGUID],0),18)),INDEX(PIs[[Column1]:[SS]],MATCH(Checklist48[[#This Row],[SGUID]],PIs[SGUID],0),14))</f>
        <v xml:space="preserve">AQ-GFS 14.02 </v>
      </c>
      <c r="K130" s="57" t="str">
        <f>IF(Checklist48[[#This Row],[SGUID]]="",IF(Checklist48[[#This Row],[SSGUID]]="",IF(Checklist48[[#This Row],[PIGUID]]="","",INDEX(PIs[[Column1]:[SS]],MATCH(Checklist48[[#This Row],[PIGUID]],PIs[GUID],0),4)),INDEX(PIs[[Column1]:[Ssbody]],MATCH(Checklist48[[#This Row],[SSGUID]],PIs[SSGUID],0),19)),INDEX(PIs[[Column1]:[SS]],MATCH(Checklist48[[#This Row],[SGUID]],PIs[SGUID],0),15))</f>
        <v>Para todos los productos se lleva un registro y un resumen de todas las cantidades (producidas, almacenadas y/o compradas).</v>
      </c>
      <c r="L130" s="57" t="str">
        <f>IF(Checklist48[[#This Row],[SGUID]]="",IF(Checklist48[[#This Row],[SSGUID]]="",INDEX(PIs[[Column1]:[SS]],MATCH(Checklist48[[#This Row],[PIGUID]],PIs[GUID],0),6),""),"")</f>
        <v>Para todos los productos registrados se debe mantener un registro y un resumen de las cantidades (con la información en volumen o peso) de los productos entrantes (incluidos los productos comprados), salientes y almacenados (para procesos de producción con certificación y, cuando corresponda, sin certificación), con el fin de facilitar el proceso de verificación del balance de masas.
La frecuencia de la verificación del balance de masas debe estar definida y ser apropiada para la magnitud de la operación, pero debe realizarse con una frecuencia mínima de una vez al año para cada producto. Los documentos para demostrar el balance de masas deben estar claramente identificados. Este principio y los criterios relevantes se aplican a todos los productores que solicitan o mantienen la certificación GLOBALG.A.P.
Sin opción de “N/A”.</v>
      </c>
      <c r="M130" s="57" t="str">
        <f>IF(Checklist48[[#This Row],[SSGUID]]="",IF(Checklist48[[#This Row],[PIGUID]]="","",INDEX(PIs[[Column1]:[SS]],MATCH(Checklist48[[#This Row],[PIGUID]],PIs[GUID],0),8)),"")</f>
        <v>Obligación Mayor</v>
      </c>
      <c r="N130" s="84"/>
      <c r="O130" s="84"/>
      <c r="P130" s="57" t="str">
        <f>IF(Checklist48[[#This Row],[ifna]]="NA","",IF(Checklist48[[#This Row],[RelatedPQ]]=0,"",IF(Checklist48[[#This Row],[RelatedPQ]]="","",IF((INDEX(S2PQ_relational[],MATCH(Checklist48[[#This Row],[PIGUID&amp;NO]],S2PQ_relational[PIGUID &amp; "NO"],0),1))=Checklist48[[#This Row],[PIGUID]],"no aplicable",""))))</f>
        <v/>
      </c>
      <c r="Q130" s="57" t="str">
        <f>IF(Checklist48[[#This Row],[N/A]]="no aplicable",INDEX(S2PQ[[Preguntas del paso 2]:[Justification]],MATCH(Checklist48[[#This Row],[RelatedPQ]],S2PQ[S2PQGUID],0),3),"")</f>
        <v/>
      </c>
      <c r="R130" s="84"/>
    </row>
    <row r="131" spans="2:18" ht="67.5" x14ac:dyDescent="0.25">
      <c r="B131" s="51" t="s">
        <v>367</v>
      </c>
      <c r="C131" s="46"/>
      <c r="D131" s="58">
        <f>IF(Checklist48[[#This Row],[SGUID]]="",IF(Checklist48[[#This Row],[SSGUID]]="",0,1),1)</f>
        <v>1</v>
      </c>
      <c r="E131" s="46"/>
      <c r="F131" s="55" t="str">
        <f>_xlfn.IFNA(Checklist48[[#This Row],[RelatedPQ]],"NA")</f>
        <v/>
      </c>
      <c r="G131" s="55" t="str">
        <f>IF(Checklist48[[#This Row],[PIGUID]]="","",INDEX(S2PQ_relational[],MATCH(Checklist48[[#This Row],[PIGUID&amp;NO]],S2PQ_relational[PIGUID &amp; "NO"],0),2))</f>
        <v/>
      </c>
      <c r="H131" s="55" t="str">
        <f>Checklist48[[#This Row],[PIGUID]]&amp;"NO"</f>
        <v>NO</v>
      </c>
      <c r="I131" s="55" t="str">
        <f>IF(Checklist48[[#This Row],[PIGUID]]="","",INDEX(PIs[NA Exempt],MATCH(Checklist48[[#This Row],[PIGUID]],PIs[GUID],0),1))</f>
        <v/>
      </c>
      <c r="J131" s="57" t="str">
        <f>IF(Checklist48[[#This Row],[SGUID]]="",IF(Checklist48[[#This Row],[SSGUID]]="",IF(Checklist48[[#This Row],[PIGUID]]="","",INDEX(PIs[[Column1]:[SS]],MATCH(Checklist48[[#This Row],[PIGUID]],PIs[GUID],0),2)),INDEX(PIs[[Column1]:[SS]],MATCH(Checklist48[[#This Row],[SSGUID]],PIs[SSGUID],0),18)),INDEX(PIs[[Column1]:[SS]],MATCH(Checklist48[[#This Row],[SGUID]],PIs[SGUID],0),14))</f>
        <v>AQ 15 DECLARACIÓN DE LA POLÍTICA DE INOCUIDAD ALIMENTARIA</v>
      </c>
      <c r="K131" s="57" t="str">
        <f>IF(Checklist48[[#This Row],[SGUID]]="",IF(Checklist48[[#This Row],[SSGUID]]="",IF(Checklist48[[#This Row],[PIGUID]]="","",INDEX(PIs[[Column1]:[SS]],MATCH(Checklist48[[#This Row],[PIGUID]],PIs[GUID],0),4)),INDEX(PIs[[Column1]:[Ssbody]],MATCH(Checklist48[[#This Row],[SSGUID]],PIs[SSGUID],0),19)),INDEX(PIs[[Column1]:[SS]],MATCH(Checklist48[[#This Row],[SGUID]],PIs[SGUID],0),15))</f>
        <v>La declaración de la política de inocuidad alimentaria refleja de forma inequívoca el compromiso del productor de garantizar que la inocuidad alimentaria se implemente y mantenga en todos los procesos de producción.</v>
      </c>
      <c r="L131" s="57" t="str">
        <f>IF(Checklist48[[#This Row],[SGUID]]="",IF(Checklist48[[#This Row],[SSGUID]]="",INDEX(PIs[[Column1]:[SS]],MATCH(Checklist48[[#This Row],[PIGUID]],PIs[GUID],0),6),""),"")</f>
        <v/>
      </c>
      <c r="M131" s="57" t="str">
        <f>IF(Checklist48[[#This Row],[SSGUID]]="",IF(Checklist48[[#This Row],[PIGUID]]="","",INDEX(PIs[[Column1]:[SS]],MATCH(Checklist48[[#This Row],[PIGUID]],PIs[GUID],0),8)),"")</f>
        <v/>
      </c>
      <c r="N131" s="84"/>
      <c r="O131" s="84"/>
      <c r="P131" s="57" t="str">
        <f>IF(Checklist48[[#This Row],[ifna]]="NA","",IF(Checklist48[[#This Row],[RelatedPQ]]=0,"",IF(Checklist48[[#This Row],[RelatedPQ]]="","",IF((INDEX(S2PQ_relational[],MATCH(Checklist48[[#This Row],[PIGUID&amp;NO]],S2PQ_relational[PIGUID &amp; "NO"],0),1))=Checklist48[[#This Row],[PIGUID]],"no aplicable",""))))</f>
        <v/>
      </c>
      <c r="Q131" s="57" t="str">
        <f>IF(Checklist48[[#This Row],[N/A]]="no aplicable",INDEX(S2PQ[[Preguntas del paso 2]:[Justification]],MATCH(Checklist48[[#This Row],[RelatedPQ]],S2PQ[S2PQGUID],0),3),"")</f>
        <v/>
      </c>
      <c r="R131" s="84"/>
    </row>
    <row r="132" spans="2:18" ht="33.75" hidden="1" x14ac:dyDescent="0.25">
      <c r="B132" s="51"/>
      <c r="C132" s="46" t="s">
        <v>50</v>
      </c>
      <c r="D132" s="58">
        <f>IF(Checklist48[[#This Row],[SGUID]]="",IF(Checklist48[[#This Row],[SSGUID]]="",0,1),1)</f>
        <v>1</v>
      </c>
      <c r="E132" s="46"/>
      <c r="F132" s="55" t="str">
        <f>_xlfn.IFNA(Checklist48[[#This Row],[RelatedPQ]],"NA")</f>
        <v/>
      </c>
      <c r="G132" s="55" t="str">
        <f>IF(Checklist48[[#This Row],[PIGUID]]="","",INDEX(S2PQ_relational[],MATCH(Checklist48[[#This Row],[PIGUID&amp;NO]],S2PQ_relational[PIGUID &amp; "NO"],0),2))</f>
        <v/>
      </c>
      <c r="H132" s="55" t="str">
        <f>Checklist48[[#This Row],[PIGUID]]&amp;"NO"</f>
        <v>NO</v>
      </c>
      <c r="I132" s="55" t="str">
        <f>IF(Checklist48[[#This Row],[PIGUID]]="","",INDEX(PIs[NA Exempt],MATCH(Checklist48[[#This Row],[PIGUID]],PIs[GUID],0),1))</f>
        <v/>
      </c>
      <c r="J132" s="57" t="str">
        <f>IF(Checklist48[[#This Row],[SGUID]]="",IF(Checklist48[[#This Row],[SSGUID]]="",IF(Checklist48[[#This Row],[PIGUID]]="","",INDEX(PIs[[Column1]:[SS]],MATCH(Checklist48[[#This Row],[PIGUID]],PIs[GUID],0),2)),INDEX(PIs[[Column1]:[SS]],MATCH(Checklist48[[#This Row],[SSGUID]],PIs[SSGUID],0),18)),INDEX(PIs[[Column1]:[SS]],MATCH(Checklist48[[#This Row],[SGUID]],PIs[SGUID],0),14))</f>
        <v>-</v>
      </c>
      <c r="K132" s="57" t="str">
        <f>IF(Checklist48[[#This Row],[SGUID]]="",IF(Checklist48[[#This Row],[SSGUID]]="",IF(Checklist48[[#This Row],[PIGUID]]="","",INDEX(PIs[[Column1]:[SS]],MATCH(Checklist48[[#This Row],[PIGUID]],PIs[GUID],0),4)),INDEX(PIs[[Column1]:[Ssbody]],MATCH(Checklist48[[#This Row],[SSGUID]],PIs[SSGUID],0),19)),INDEX(PIs[[Column1]:[SS]],MATCH(Checklist48[[#This Row],[SGUID]],PIs[SGUID],0),15))</f>
        <v>-</v>
      </c>
      <c r="L132" s="57" t="str">
        <f>IF(Checklist48[[#This Row],[SGUID]]="",IF(Checklist48[[#This Row],[SSGUID]]="",INDEX(PIs[[Column1]:[SS]],MATCH(Checklist48[[#This Row],[PIGUID]],PIs[GUID],0),6),""),"")</f>
        <v/>
      </c>
      <c r="M132" s="57" t="str">
        <f>IF(Checklist48[[#This Row],[SSGUID]]="",IF(Checklist48[[#This Row],[PIGUID]]="","",INDEX(PIs[[Column1]:[SS]],MATCH(Checklist48[[#This Row],[PIGUID]],PIs[GUID],0),8)),"")</f>
        <v/>
      </c>
      <c r="N132" s="84"/>
      <c r="O132" s="84"/>
      <c r="P132" s="57" t="str">
        <f>IF(Checklist48[[#This Row],[ifna]]="NA","",IF(Checklist48[[#This Row],[RelatedPQ]]=0,"",IF(Checklist48[[#This Row],[RelatedPQ]]="","",IF((INDEX(S2PQ_relational[],MATCH(Checklist48[[#This Row],[PIGUID&amp;NO]],S2PQ_relational[PIGUID &amp; "NO"],0),1))=Checklist48[[#This Row],[PIGUID]],"no aplicable",""))))</f>
        <v/>
      </c>
      <c r="Q132" s="57" t="str">
        <f>IF(Checklist48[[#This Row],[N/A]]="no aplicable",INDEX(S2PQ[[Preguntas del paso 2]:[Justification]],MATCH(Checklist48[[#This Row],[RelatedPQ]],S2PQ[S2PQGUID],0),3),"")</f>
        <v/>
      </c>
      <c r="R132" s="84"/>
    </row>
    <row r="133" spans="2:18" ht="255" customHeight="1" x14ac:dyDescent="0.25">
      <c r="B133" s="51"/>
      <c r="C133" s="46"/>
      <c r="D133" s="58">
        <f>IF(Checklist48[[#This Row],[SGUID]]="",IF(Checklist48[[#This Row],[SSGUID]]="",0,1),1)</f>
        <v>0</v>
      </c>
      <c r="E133" s="46" t="s">
        <v>361</v>
      </c>
      <c r="F133" s="55" t="str">
        <f>_xlfn.IFNA(Checklist48[[#This Row],[RelatedPQ]],"NA")</f>
        <v>NA</v>
      </c>
      <c r="G133" s="55" t="e">
        <f>IF(Checklist48[[#This Row],[PIGUID]]="","",INDEX(S2PQ_relational[],MATCH(Checklist48[[#This Row],[PIGUID&amp;NO]],S2PQ_relational[PIGUID &amp; "NO"],0),2))</f>
        <v>#N/A</v>
      </c>
      <c r="H133" s="55" t="str">
        <f>Checklist48[[#This Row],[PIGUID]]&amp;"NO"</f>
        <v>67LKqoOQuQUbZbUPem7rQNO</v>
      </c>
      <c r="I133" s="55" t="b">
        <f>IF(Checklist48[[#This Row],[PIGUID]]="","",INDEX(PIs[NA Exempt],MATCH(Checklist48[[#This Row],[PIGUID]],PIs[GUID],0),1))</f>
        <v>1</v>
      </c>
      <c r="J133" s="57" t="str">
        <f>IF(Checklist48[[#This Row],[SGUID]]="",IF(Checklist48[[#This Row],[SSGUID]]="",IF(Checklist48[[#This Row],[PIGUID]]="","",INDEX(PIs[[Column1]:[SS]],MATCH(Checklist48[[#This Row],[PIGUID]],PIs[GUID],0),2)),INDEX(PIs[[Column1]:[SS]],MATCH(Checklist48[[#This Row],[SSGUID]],PIs[SSGUID],0),18)),INDEX(PIs[[Column1]:[SS]],MATCH(Checklist48[[#This Row],[SGUID]],PIs[SGUID],0),14))</f>
        <v xml:space="preserve">AQ-GFS 15.01 </v>
      </c>
      <c r="K133" s="57" t="str">
        <f>IF(Checklist48[[#This Row],[SGUID]]="",IF(Checklist48[[#This Row],[SSGUID]]="",IF(Checklist48[[#This Row],[PIGUID]]="","",INDEX(PIs[[Column1]:[SS]],MATCH(Checklist48[[#This Row],[PIGUID]],PIs[GUID],0),4)),INDEX(PIs[[Column1]:[Ssbody]],MATCH(Checklist48[[#This Row],[SSGUID]],PIs[SSGUID],0),19)),INDEX(PIs[[Column1]:[SS]],MATCH(Checklist48[[#This Row],[SGUID]],PIs[SGUID],0),15))</f>
        <v>El productor ha completado y firmado la declaración de la política de inocuidad alimentaria.</v>
      </c>
      <c r="L133" s="57" t="str">
        <f>IF(Checklist48[[#This Row],[SGUID]]="",IF(Checklist48[[#This Row],[SSGUID]]="",INDEX(PIs[[Column1]:[SS]],MATCH(Checklist48[[#This Row],[PIGUID]],PIs[GUID],0),6),""),"")</f>
        <v>La declaración de la política de inocuidad alimentaria del productor debe:
\- Respaldar la existencia de una cultura de inocuidad alimentaria, a través de comunicación, formación, escucha activa de la opinión de los trabajadores y objetivos de inocuidad alimentaria mensurables
\- Completarse anualmente y firmarse anualmente por el productor/encargado responsable de la inocuidad alimentaria
\- Indicar las personas cuyas actividades afectan a la inocuidad alimentaria
\- Servir como evidencia documentada del compromiso con la mejora continua, la cultura de inocuidad alimentaria, la provisión de recursos y el cumplimiento de la normativa vigente pertinente
\- Servir como evidencia documentada de que la dirección revisa todos los elementos del sistema de inocuidad alimentaria de manera anual o siempre que haya cambios que afecten a la inocuidad alimentaria
\- Confirmar la lista de verificación para la autoevaluación (productor individual Opción 1)
\- Completarse a nivel de la dirección central o del sistema de gestión de calidad (SGC) en nombre de los miembros de un grupo de productores Opción 2 y los productores multisitio Opción 1 con SGC
Sin opción de “N/A”.</v>
      </c>
      <c r="M133" s="57" t="str">
        <f>IF(Checklist48[[#This Row],[SSGUID]]="",IF(Checklist48[[#This Row],[PIGUID]]="","",INDEX(PIs[[Column1]:[SS]],MATCH(Checklist48[[#This Row],[PIGUID]],PIs[GUID],0),8)),"")</f>
        <v>Obligación Mayor</v>
      </c>
      <c r="N133" s="84"/>
      <c r="O133" s="84"/>
      <c r="P133" s="57" t="str">
        <f>IF(Checklist48[[#This Row],[ifna]]="NA","",IF(Checklist48[[#This Row],[RelatedPQ]]=0,"",IF(Checklist48[[#This Row],[RelatedPQ]]="","",IF((INDEX(S2PQ_relational[],MATCH(Checklist48[[#This Row],[PIGUID&amp;NO]],S2PQ_relational[PIGUID &amp; "NO"],0),1))=Checklist48[[#This Row],[PIGUID]],"no aplicable",""))))</f>
        <v/>
      </c>
      <c r="Q133" s="57" t="str">
        <f>IF(Checklist48[[#This Row],[N/A]]="no aplicable",INDEX(S2PQ[[Preguntas del paso 2]:[Justification]],MATCH(Checklist48[[#This Row],[RelatedPQ]],S2PQ[S2PQGUID],0),3),"")</f>
        <v/>
      </c>
      <c r="R133" s="84"/>
    </row>
    <row r="134" spans="2:18" ht="45" x14ac:dyDescent="0.25">
      <c r="B134" s="51" t="s">
        <v>137</v>
      </c>
      <c r="C134" s="46"/>
      <c r="D134" s="58">
        <f>IF(Checklist48[[#This Row],[SGUID]]="",IF(Checklist48[[#This Row],[SSGUID]]="",0,1),1)</f>
        <v>1</v>
      </c>
      <c r="E134" s="46"/>
      <c r="F134" s="55" t="str">
        <f>_xlfn.IFNA(Checklist48[[#This Row],[RelatedPQ]],"NA")</f>
        <v/>
      </c>
      <c r="G134" s="55" t="str">
        <f>IF(Checklist48[[#This Row],[PIGUID]]="","",INDEX(S2PQ_relational[],MATCH(Checklist48[[#This Row],[PIGUID&amp;NO]],S2PQ_relational[PIGUID &amp; "NO"],0),2))</f>
        <v/>
      </c>
      <c r="H134" s="55" t="str">
        <f>Checklist48[[#This Row],[PIGUID]]&amp;"NO"</f>
        <v>NO</v>
      </c>
      <c r="I134" s="55" t="str">
        <f>IF(Checklist48[[#This Row],[PIGUID]]="","",INDEX(PIs[NA Exempt],MATCH(Checklist48[[#This Row],[PIGUID]],PIs[GUID],0),1))</f>
        <v/>
      </c>
      <c r="J134" s="57" t="str">
        <f>IF(Checklist48[[#This Row],[SGUID]]="",IF(Checklist48[[#This Row],[SSGUID]]="",IF(Checklist48[[#This Row],[PIGUID]]="","",INDEX(PIs[[Column1]:[SS]],MATCH(Checklist48[[#This Row],[PIGUID]],PIs[GUID],0),2)),INDEX(PIs[[Column1]:[SS]],MATCH(Checklist48[[#This Row],[SSGUID]],PIs[SSGUID],0),18)),INDEX(PIs[[Column1]:[SS]],MATCH(Checklist48[[#This Row],[SGUID]],PIs[SGUID],0),14))</f>
        <v xml:space="preserve">AQ 16 MITIGACIÓN DEL FRAUDE ALIMENTARIO </v>
      </c>
      <c r="K134" s="57" t="str">
        <f>IF(Checklist48[[#This Row],[SGUID]]="",IF(Checklist48[[#This Row],[SSGUID]]="",IF(Checklist48[[#This Row],[PIGUID]]="","",INDEX(PIs[[Column1]:[SS]],MATCH(Checklist48[[#This Row],[PIGUID]],PIs[GUID],0),4)),INDEX(PIs[[Column1]:[Ssbody]],MATCH(Checklist48[[#This Row],[SSGUID]],PIs[SSGUID],0),19)),INDEX(PIs[[Column1]:[SS]],MATCH(Checklist48[[#This Row],[SGUID]],PIs[SGUID],0),15))</f>
        <v>-</v>
      </c>
      <c r="L134" s="57" t="str">
        <f>IF(Checklist48[[#This Row],[SGUID]]="",IF(Checklist48[[#This Row],[SSGUID]]="",INDEX(PIs[[Column1]:[SS]],MATCH(Checklist48[[#This Row],[PIGUID]],PIs[GUID],0),6),""),"")</f>
        <v/>
      </c>
      <c r="M134" s="57" t="str">
        <f>IF(Checklist48[[#This Row],[SSGUID]]="",IF(Checklist48[[#This Row],[PIGUID]]="","",INDEX(PIs[[Column1]:[SS]],MATCH(Checklist48[[#This Row],[PIGUID]],PIs[GUID],0),8)),"")</f>
        <v/>
      </c>
      <c r="N134" s="84"/>
      <c r="O134" s="84"/>
      <c r="P134" s="57" t="str">
        <f>IF(Checklist48[[#This Row],[ifna]]="NA","",IF(Checklist48[[#This Row],[RelatedPQ]]=0,"",IF(Checklist48[[#This Row],[RelatedPQ]]="","",IF((INDEX(S2PQ_relational[],MATCH(Checklist48[[#This Row],[PIGUID&amp;NO]],S2PQ_relational[PIGUID &amp; "NO"],0),1))=Checklist48[[#This Row],[PIGUID]],"no aplicable",""))))</f>
        <v/>
      </c>
      <c r="Q134" s="57" t="str">
        <f>IF(Checklist48[[#This Row],[N/A]]="no aplicable",INDEX(S2PQ[[Preguntas del paso 2]:[Justification]],MATCH(Checklist48[[#This Row],[RelatedPQ]],S2PQ[S2PQGUID],0),3),"")</f>
        <v/>
      </c>
      <c r="R134" s="84"/>
    </row>
    <row r="135" spans="2:18" ht="33.75" hidden="1" x14ac:dyDescent="0.25">
      <c r="B135" s="51"/>
      <c r="C135" s="46" t="s">
        <v>50</v>
      </c>
      <c r="D135" s="58">
        <f>IF(Checklist48[[#This Row],[SGUID]]="",IF(Checklist48[[#This Row],[SSGUID]]="",0,1),1)</f>
        <v>1</v>
      </c>
      <c r="E135" s="46"/>
      <c r="F135" s="55" t="str">
        <f>_xlfn.IFNA(Checklist48[[#This Row],[RelatedPQ]],"NA")</f>
        <v/>
      </c>
      <c r="G135" s="55" t="str">
        <f>IF(Checklist48[[#This Row],[PIGUID]]="","",INDEX(S2PQ_relational[],MATCH(Checklist48[[#This Row],[PIGUID&amp;NO]],S2PQ_relational[PIGUID &amp; "NO"],0),2))</f>
        <v/>
      </c>
      <c r="H135" s="55" t="str">
        <f>Checklist48[[#This Row],[PIGUID]]&amp;"NO"</f>
        <v>NO</v>
      </c>
      <c r="I135" s="55" t="str">
        <f>IF(Checklist48[[#This Row],[PIGUID]]="","",INDEX(PIs[NA Exempt],MATCH(Checklist48[[#This Row],[PIGUID]],PIs[GUID],0),1))</f>
        <v/>
      </c>
      <c r="J135" s="57" t="str">
        <f>IF(Checklist48[[#This Row],[SGUID]]="",IF(Checklist48[[#This Row],[SSGUID]]="",IF(Checklist48[[#This Row],[PIGUID]]="","",INDEX(PIs[[Column1]:[SS]],MATCH(Checklist48[[#This Row],[PIGUID]],PIs[GUID],0),2)),INDEX(PIs[[Column1]:[SS]],MATCH(Checklist48[[#This Row],[SSGUID]],PIs[SSGUID],0),18)),INDEX(PIs[[Column1]:[SS]],MATCH(Checklist48[[#This Row],[SGUID]],PIs[SGUID],0),14))</f>
        <v>-</v>
      </c>
      <c r="K135" s="57" t="str">
        <f>IF(Checklist48[[#This Row],[SGUID]]="",IF(Checklist48[[#This Row],[SSGUID]]="",IF(Checklist48[[#This Row],[PIGUID]]="","",INDEX(PIs[[Column1]:[SS]],MATCH(Checklist48[[#This Row],[PIGUID]],PIs[GUID],0),4)),INDEX(PIs[[Column1]:[Ssbody]],MATCH(Checklist48[[#This Row],[SSGUID]],PIs[SSGUID],0),19)),INDEX(PIs[[Column1]:[SS]],MATCH(Checklist48[[#This Row],[SGUID]],PIs[SGUID],0),15))</f>
        <v>-</v>
      </c>
      <c r="L135" s="57" t="str">
        <f>IF(Checklist48[[#This Row],[SGUID]]="",IF(Checklist48[[#This Row],[SSGUID]]="",INDEX(PIs[[Column1]:[SS]],MATCH(Checklist48[[#This Row],[PIGUID]],PIs[GUID],0),6),""),"")</f>
        <v/>
      </c>
      <c r="M135" s="57" t="str">
        <f>IF(Checklist48[[#This Row],[SSGUID]]="",IF(Checklist48[[#This Row],[PIGUID]]="","",INDEX(PIs[[Column1]:[SS]],MATCH(Checklist48[[#This Row],[PIGUID]],PIs[GUID],0),8)),"")</f>
        <v/>
      </c>
      <c r="N135" s="84"/>
      <c r="O135" s="84"/>
      <c r="P135" s="57" t="str">
        <f>IF(Checklist48[[#This Row],[ifna]]="NA","",IF(Checklist48[[#This Row],[RelatedPQ]]=0,"",IF(Checklist48[[#This Row],[RelatedPQ]]="","",IF((INDEX(S2PQ_relational[],MATCH(Checklist48[[#This Row],[PIGUID&amp;NO]],S2PQ_relational[PIGUID &amp; "NO"],0),1))=Checklist48[[#This Row],[PIGUID]],"no aplicable",""))))</f>
        <v/>
      </c>
      <c r="Q135" s="57" t="str">
        <f>IF(Checklist48[[#This Row],[N/A]]="no aplicable",INDEX(S2PQ[[Preguntas del paso 2]:[Justification]],MATCH(Checklist48[[#This Row],[RelatedPQ]],S2PQ[S2PQGUID],0),3),"")</f>
        <v/>
      </c>
      <c r="R135" s="84"/>
    </row>
    <row r="136" spans="2:18" ht="123.75" x14ac:dyDescent="0.25">
      <c r="B136" s="51"/>
      <c r="C136" s="46"/>
      <c r="D136" s="58">
        <f>IF(Checklist48[[#This Row],[SGUID]]="",IF(Checklist48[[#This Row],[SSGUID]]="",0,1),1)</f>
        <v>0</v>
      </c>
      <c r="E136" s="46" t="s">
        <v>199</v>
      </c>
      <c r="F136" s="55" t="str">
        <f>_xlfn.IFNA(Checklist48[[#This Row],[RelatedPQ]],"NA")</f>
        <v>NA</v>
      </c>
      <c r="G136" s="55" t="e">
        <f>IF(Checklist48[[#This Row],[PIGUID]]="","",INDEX(S2PQ_relational[],MATCH(Checklist48[[#This Row],[PIGUID&amp;NO]],S2PQ_relational[PIGUID &amp; "NO"],0),2))</f>
        <v>#N/A</v>
      </c>
      <c r="H136" s="55" t="str">
        <f>Checklist48[[#This Row],[PIGUID]]&amp;"NO"</f>
        <v>6vGD5AWh2UExudq69tqzEYNO</v>
      </c>
      <c r="I136" s="55" t="b">
        <f>IF(Checklist48[[#This Row],[PIGUID]]="","",INDEX(PIs[NA Exempt],MATCH(Checklist48[[#This Row],[PIGUID]],PIs[GUID],0),1))</f>
        <v>1</v>
      </c>
      <c r="J136" s="57" t="str">
        <f>IF(Checklist48[[#This Row],[SGUID]]="",IF(Checklist48[[#This Row],[SSGUID]]="",IF(Checklist48[[#This Row],[PIGUID]]="","",INDEX(PIs[[Column1]:[SS]],MATCH(Checklist48[[#This Row],[PIGUID]],PIs[GUID],0),2)),INDEX(PIs[[Column1]:[SS]],MATCH(Checklist48[[#This Row],[SSGUID]],PIs[SSGUID],0),18)),INDEX(PIs[[Column1]:[SS]],MATCH(Checklist48[[#This Row],[SGUID]],PIs[SGUID],0),14))</f>
        <v xml:space="preserve">AQ-GFS 16.01 </v>
      </c>
      <c r="K136" s="57" t="str">
        <f>IF(Checklist48[[#This Row],[SGUID]]="",IF(Checklist48[[#This Row],[SSGUID]]="",IF(Checklist48[[#This Row],[PIGUID]]="","",INDEX(PIs[[Column1]:[SS]],MATCH(Checklist48[[#This Row],[PIGUID]],PIs[GUID],0),4)),INDEX(PIs[[Column1]:[Ssbody]],MATCH(Checklist48[[#This Row],[SSGUID]],PIs[SSGUID],0),19)),INDEX(PIs[[Column1]:[SS]],MATCH(Checklist48[[#This Row],[SGUID]],PIs[SGUID],0),15))</f>
        <v>Hay establecido un sistema para abordar los riesgos asociados al fraude alimentario.</v>
      </c>
      <c r="L136" s="57" t="str">
        <f>IF(Checklist48[[#This Row],[SGUID]]="",IF(Checklist48[[#This Row],[SSGUID]]="",INDEX(PIs[[Column1]:[SS]],MATCH(Checklist48[[#This Row],[PIGUID]],PIs[GUID],0),6),""),"")</f>
        <v>Debe haber disponible una evaluación de riesgos documentada para la identificación de posibles vulnerabilidades al fraude alimentario (p. ej., productos químicos falsos, materiales de empaque no aprobados para los alimentos). Dicha evaluación de riesgos debe revisarse anualmente, actualizarse cuando se produzca algún cambio e implementarse. Este procedimiento puede basarse en un modelo genérico, pero debe adaptarse al ámbito de la producción.
Sin opción de “N/A”.</v>
      </c>
      <c r="M136" s="57" t="str">
        <f>IF(Checklist48[[#This Row],[SSGUID]]="",IF(Checklist48[[#This Row],[PIGUID]]="","",INDEX(PIs[[Column1]:[SS]],MATCH(Checklist48[[#This Row],[PIGUID]],PIs[GUID],0),8)),"")</f>
        <v>Obligación Mayor</v>
      </c>
      <c r="N136" s="84"/>
      <c r="O136" s="84"/>
      <c r="P136" s="57" t="str">
        <f>IF(Checklist48[[#This Row],[ifna]]="NA","",IF(Checklist48[[#This Row],[RelatedPQ]]=0,"",IF(Checklist48[[#This Row],[RelatedPQ]]="","",IF((INDEX(S2PQ_relational[],MATCH(Checklist48[[#This Row],[PIGUID&amp;NO]],S2PQ_relational[PIGUID &amp; "NO"],0),1))=Checklist48[[#This Row],[PIGUID]],"no aplicable",""))))</f>
        <v/>
      </c>
      <c r="Q136" s="57" t="str">
        <f>IF(Checklist48[[#This Row],[N/A]]="no aplicable",INDEX(S2PQ[[Preguntas del paso 2]:[Justification]],MATCH(Checklist48[[#This Row],[RelatedPQ]],S2PQ[S2PQGUID],0),3),"")</f>
        <v/>
      </c>
      <c r="R136" s="84"/>
    </row>
    <row r="137" spans="2:18" ht="56.25" x14ac:dyDescent="0.25">
      <c r="B137" s="51"/>
      <c r="C137" s="46"/>
      <c r="D137" s="58">
        <f>IF(Checklist48[[#This Row],[SGUID]]="",IF(Checklist48[[#This Row],[SSGUID]]="",0,1),1)</f>
        <v>0</v>
      </c>
      <c r="E137" s="46" t="s">
        <v>131</v>
      </c>
      <c r="F137" s="55" t="str">
        <f>_xlfn.IFNA(Checklist48[[#This Row],[RelatedPQ]],"NA")</f>
        <v>NA</v>
      </c>
      <c r="G137" s="55" t="e">
        <f>IF(Checklist48[[#This Row],[PIGUID]]="","",INDEX(S2PQ_relational[],MATCH(Checklist48[[#This Row],[PIGUID&amp;NO]],S2PQ_relational[PIGUID &amp; "NO"],0),2))</f>
        <v>#N/A</v>
      </c>
      <c r="H137" s="55" t="str">
        <f>Checklist48[[#This Row],[PIGUID]]&amp;"NO"</f>
        <v>5tv7YuXqoZV9LbN1w6JT35NO</v>
      </c>
      <c r="I137" s="55" t="b">
        <f>IF(Checklist48[[#This Row],[PIGUID]]="","",INDEX(PIs[NA Exempt],MATCH(Checklist48[[#This Row],[PIGUID]],PIs[GUID],0),1))</f>
        <v>1</v>
      </c>
      <c r="J137" s="57" t="str">
        <f>IF(Checklist48[[#This Row],[SGUID]]="",IF(Checklist48[[#This Row],[SSGUID]]="",IF(Checklist48[[#This Row],[PIGUID]]="","",INDEX(PIs[[Column1]:[SS]],MATCH(Checklist48[[#This Row],[PIGUID]],PIs[GUID],0),2)),INDEX(PIs[[Column1]:[SS]],MATCH(Checklist48[[#This Row],[SSGUID]],PIs[SSGUID],0),18)),INDEX(PIs[[Column1]:[SS]],MATCH(Checklist48[[#This Row],[SGUID]],PIs[SGUID],0),14))</f>
        <v>AQ-GFS 16.02</v>
      </c>
      <c r="K137" s="57" t="str">
        <f>IF(Checklist48[[#This Row],[SGUID]]="",IF(Checklist48[[#This Row],[SSGUID]]="",IF(Checklist48[[#This Row],[PIGUID]]="","",INDEX(PIs[[Column1]:[SS]],MATCH(Checklist48[[#This Row],[PIGUID]],PIs[GUID],0),4)),INDEX(PIs[[Column1]:[Ssbody]],MATCH(Checklist48[[#This Row],[SSGUID]],PIs[SSGUID],0),19)),INDEX(PIs[[Column1]:[SS]],MATCH(Checklist48[[#This Row],[SGUID]],PIs[SGUID],0),15))</f>
        <v>El productor tiene un plan para la mitigación del fraude alimentario y este ha sido implementado.</v>
      </c>
      <c r="L137" s="57" t="str">
        <f>IF(Checklist48[[#This Row],[SGUID]]="",IF(Checklist48[[#This Row],[SSGUID]]="",INDEX(PIs[[Column1]:[SS]],MATCH(Checklist48[[#This Row],[PIGUID]],PIs[GUID],0),6),""),"")</f>
        <v>Debe haber disponible e implementarse un plan documentado para la mitigación del fraude alimentario, que especifique medidas que el productor ha aplicado para abordar las amenazas de fraude alimentario.
Sin opción de “N/A”.</v>
      </c>
      <c r="M137" s="57" t="str">
        <f>IF(Checklist48[[#This Row],[SSGUID]]="",IF(Checklist48[[#This Row],[PIGUID]]="","",INDEX(PIs[[Column1]:[SS]],MATCH(Checklist48[[#This Row],[PIGUID]],PIs[GUID],0),8)),"")</f>
        <v>Obligación Mayor</v>
      </c>
      <c r="N137" s="84"/>
      <c r="O137" s="84"/>
      <c r="P137" s="57" t="str">
        <f>IF(Checklist48[[#This Row],[ifna]]="NA","",IF(Checklist48[[#This Row],[RelatedPQ]]=0,"",IF(Checklist48[[#This Row],[RelatedPQ]]="","",IF((INDEX(S2PQ_relational[],MATCH(Checklist48[[#This Row],[PIGUID&amp;NO]],S2PQ_relational[PIGUID &amp; "NO"],0),1))=Checklist48[[#This Row],[PIGUID]],"no aplicable",""))))</f>
        <v/>
      </c>
      <c r="Q137" s="57" t="str">
        <f>IF(Checklist48[[#This Row],[N/A]]="no aplicable",INDEX(S2PQ[[Preguntas del paso 2]:[Justification]],MATCH(Checklist48[[#This Row],[RelatedPQ]],S2PQ[S2PQGUID],0),3),"")</f>
        <v/>
      </c>
      <c r="R137" s="84"/>
    </row>
    <row r="138" spans="2:18" ht="123.75" x14ac:dyDescent="0.25">
      <c r="B138" s="51" t="s">
        <v>334</v>
      </c>
      <c r="C138" s="46"/>
      <c r="D138" s="58">
        <f>IF(Checklist48[[#This Row],[SGUID]]="",IF(Checklist48[[#This Row],[SSGUID]]="",0,1),1)</f>
        <v>1</v>
      </c>
      <c r="E138" s="46"/>
      <c r="F138" s="55" t="str">
        <f>_xlfn.IFNA(Checklist48[[#This Row],[RelatedPQ]],"NA")</f>
        <v/>
      </c>
      <c r="G138" s="55" t="str">
        <f>IF(Checklist48[[#This Row],[PIGUID]]="","",INDEX(S2PQ_relational[],MATCH(Checklist48[[#This Row],[PIGUID&amp;NO]],S2PQ_relational[PIGUID &amp; "NO"],0),2))</f>
        <v/>
      </c>
      <c r="H138" s="55" t="str">
        <f>Checklist48[[#This Row],[PIGUID]]&amp;"NO"</f>
        <v>NO</v>
      </c>
      <c r="I138" s="55" t="str">
        <f>IF(Checklist48[[#This Row],[PIGUID]]="","",INDEX(PIs[NA Exempt],MATCH(Checklist48[[#This Row],[PIGUID]],PIs[GUID],0),1))</f>
        <v/>
      </c>
      <c r="J138" s="57" t="str">
        <f>IF(Checklist48[[#This Row],[SGUID]]="",IF(Checklist48[[#This Row],[SSGUID]]="",IF(Checklist48[[#This Row],[PIGUID]]="","",INDEX(PIs[[Column1]:[SS]],MATCH(Checklist48[[#This Row],[PIGUID]],PIs[GUID],0),2)),INDEX(PIs[[Column1]:[SS]],MATCH(Checklist48[[#This Row],[SSGUID]],PIs[SSGUID],0),18)),INDEX(PIs[[Column1]:[SS]],MATCH(Checklist48[[#This Row],[SGUID]],PIs[SGUID],0),14))</f>
        <v>AQ 17 ESPECIFICACIONES, PRODUCTOS NO CONFORMES Y LIBERACIÓN DEL PRODUCTO EN LA GRANJA</v>
      </c>
      <c r="K138" s="57" t="str">
        <f>IF(Checklist48[[#This Row],[SGUID]]="",IF(Checklist48[[#This Row],[SSGUID]]="",IF(Checklist48[[#This Row],[PIGUID]]="","",INDEX(PIs[[Column1]:[SS]],MATCH(Checklist48[[#This Row],[PIGUID]],PIs[GUID],0),4)),INDEX(PIs[[Column1]:[Ssbody]],MATCH(Checklist48[[#This Row],[SSGUID]],PIs[SSGUID],0),19)),INDEX(PIs[[Column1]:[SS]],MATCH(Checklist48[[#This Row],[SGUID]],PIs[SGUID],0),15))</f>
        <v>-</v>
      </c>
      <c r="L138" s="57" t="str">
        <f>IF(Checklist48[[#This Row],[SGUID]]="",IF(Checklist48[[#This Row],[SSGUID]]="",INDEX(PIs[[Column1]:[SS]],MATCH(Checklist48[[#This Row],[PIGUID]],PIs[GUID],0),6),""),"")</f>
        <v/>
      </c>
      <c r="M138" s="57" t="str">
        <f>IF(Checklist48[[#This Row],[SSGUID]]="",IF(Checklist48[[#This Row],[PIGUID]]="","",INDEX(PIs[[Column1]:[SS]],MATCH(Checklist48[[#This Row],[PIGUID]],PIs[GUID],0),8)),"")</f>
        <v/>
      </c>
      <c r="N138" s="84"/>
      <c r="O138" s="84"/>
      <c r="P138" s="57" t="str">
        <f>IF(Checklist48[[#This Row],[ifna]]="NA","",IF(Checklist48[[#This Row],[RelatedPQ]]=0,"",IF(Checklist48[[#This Row],[RelatedPQ]]="","",IF((INDEX(S2PQ_relational[],MATCH(Checklist48[[#This Row],[PIGUID&amp;NO]],S2PQ_relational[PIGUID &amp; "NO"],0),1))=Checklist48[[#This Row],[PIGUID]],"no aplicable",""))))</f>
        <v/>
      </c>
      <c r="Q138" s="57" t="str">
        <f>IF(Checklist48[[#This Row],[N/A]]="no aplicable",INDEX(S2PQ[[Preguntas del paso 2]:[Justification]],MATCH(Checklist48[[#This Row],[RelatedPQ]],S2PQ[S2PQGUID],0),3),"")</f>
        <v/>
      </c>
      <c r="R138" s="84"/>
    </row>
    <row r="139" spans="2:18" ht="33.75" hidden="1" x14ac:dyDescent="0.25">
      <c r="B139" s="51"/>
      <c r="C139" s="46" t="s">
        <v>50</v>
      </c>
      <c r="D139" s="58">
        <f>IF(Checklist48[[#This Row],[SGUID]]="",IF(Checklist48[[#This Row],[SSGUID]]="",0,1),1)</f>
        <v>1</v>
      </c>
      <c r="E139" s="46"/>
      <c r="F139" s="55" t="str">
        <f>_xlfn.IFNA(Checklist48[[#This Row],[RelatedPQ]],"NA")</f>
        <v/>
      </c>
      <c r="G139" s="55" t="str">
        <f>IF(Checklist48[[#This Row],[PIGUID]]="","",INDEX(S2PQ_relational[],MATCH(Checklist48[[#This Row],[PIGUID&amp;NO]],S2PQ_relational[PIGUID &amp; "NO"],0),2))</f>
        <v/>
      </c>
      <c r="H139" s="55" t="str">
        <f>Checklist48[[#This Row],[PIGUID]]&amp;"NO"</f>
        <v>NO</v>
      </c>
      <c r="I139" s="55" t="str">
        <f>IF(Checklist48[[#This Row],[PIGUID]]="","",INDEX(PIs[NA Exempt],MATCH(Checklist48[[#This Row],[PIGUID]],PIs[GUID],0),1))</f>
        <v/>
      </c>
      <c r="J139" s="57" t="str">
        <f>IF(Checklist48[[#This Row],[SGUID]]="",IF(Checklist48[[#This Row],[SSGUID]]="",IF(Checklist48[[#This Row],[PIGUID]]="","",INDEX(PIs[[Column1]:[SS]],MATCH(Checklist48[[#This Row],[PIGUID]],PIs[GUID],0),2)),INDEX(PIs[[Column1]:[SS]],MATCH(Checklist48[[#This Row],[SSGUID]],PIs[SSGUID],0),18)),INDEX(PIs[[Column1]:[SS]],MATCH(Checklist48[[#This Row],[SGUID]],PIs[SGUID],0),14))</f>
        <v>-</v>
      </c>
      <c r="K139" s="57" t="str">
        <f>IF(Checklist48[[#This Row],[SGUID]]="",IF(Checklist48[[#This Row],[SSGUID]]="",IF(Checklist48[[#This Row],[PIGUID]]="","",INDEX(PIs[[Column1]:[SS]],MATCH(Checklist48[[#This Row],[PIGUID]],PIs[GUID],0),4)),INDEX(PIs[[Column1]:[Ssbody]],MATCH(Checklist48[[#This Row],[SSGUID]],PIs[SSGUID],0),19)),INDEX(PIs[[Column1]:[SS]],MATCH(Checklist48[[#This Row],[SGUID]],PIs[SGUID],0),15))</f>
        <v>-</v>
      </c>
      <c r="L139" s="57" t="str">
        <f>IF(Checklist48[[#This Row],[SGUID]]="",IF(Checklist48[[#This Row],[SSGUID]]="",INDEX(PIs[[Column1]:[SS]],MATCH(Checklist48[[#This Row],[PIGUID]],PIs[GUID],0),6),""),"")</f>
        <v/>
      </c>
      <c r="M139" s="57" t="str">
        <f>IF(Checklist48[[#This Row],[SSGUID]]="",IF(Checklist48[[#This Row],[PIGUID]]="","",INDEX(PIs[[Column1]:[SS]],MATCH(Checklist48[[#This Row],[PIGUID]],PIs[GUID],0),8)),"")</f>
        <v/>
      </c>
      <c r="N139" s="84"/>
      <c r="O139" s="84"/>
      <c r="P139" s="57" t="str">
        <f>IF(Checklist48[[#This Row],[ifna]]="NA","",IF(Checklist48[[#This Row],[RelatedPQ]]=0,"",IF(Checklist48[[#This Row],[RelatedPQ]]="","",IF((INDEX(S2PQ_relational[],MATCH(Checklist48[[#This Row],[PIGUID&amp;NO]],S2PQ_relational[PIGUID &amp; "NO"],0),1))=Checklist48[[#This Row],[PIGUID]],"no aplicable",""))))</f>
        <v/>
      </c>
      <c r="Q139" s="57" t="str">
        <f>IF(Checklist48[[#This Row],[N/A]]="no aplicable",INDEX(S2PQ[[Preguntas del paso 2]:[Justification]],MATCH(Checklist48[[#This Row],[RelatedPQ]],S2PQ[S2PQGUID],0),3),"")</f>
        <v/>
      </c>
      <c r="R139" s="84"/>
    </row>
    <row r="140" spans="2:18" ht="348.75" x14ac:dyDescent="0.25">
      <c r="B140" s="51"/>
      <c r="C140" s="46"/>
      <c r="D140" s="58">
        <f>IF(Checklist48[[#This Row],[SGUID]]="",IF(Checklist48[[#This Row],[SSGUID]]="",0,1),1)</f>
        <v>0</v>
      </c>
      <c r="E140" s="46" t="s">
        <v>328</v>
      </c>
      <c r="F140" s="55" t="str">
        <f>_xlfn.IFNA(Checklist48[[#This Row],[RelatedPQ]],"NA")</f>
        <v>NA</v>
      </c>
      <c r="G140" s="55" t="e">
        <f>IF(Checklist48[[#This Row],[PIGUID]]="","",INDEX(S2PQ_relational[],MATCH(Checklist48[[#This Row],[PIGUID&amp;NO]],S2PQ_relational[PIGUID &amp; "NO"],0),2))</f>
        <v>#N/A</v>
      </c>
      <c r="H140" s="55" t="str">
        <f>Checklist48[[#This Row],[PIGUID]]&amp;"NO"</f>
        <v>6t9OOHDR1k4wlUxfeynXqsNO</v>
      </c>
      <c r="I140" s="55" t="b">
        <f>IF(Checklist48[[#This Row],[PIGUID]]="","",INDEX(PIs[NA Exempt],MATCH(Checklist48[[#This Row],[PIGUID]],PIs[GUID],0),1))</f>
        <v>0</v>
      </c>
      <c r="J140" s="57" t="str">
        <f>IF(Checklist48[[#This Row],[SGUID]]="",IF(Checklist48[[#This Row],[SSGUID]]="",IF(Checklist48[[#This Row],[PIGUID]]="","",INDEX(PIs[[Column1]:[SS]],MATCH(Checklist48[[#This Row],[PIGUID]],PIs[GUID],0),2)),INDEX(PIs[[Column1]:[SS]],MATCH(Checklist48[[#This Row],[SSGUID]],PIs[SSGUID],0),18)),INDEX(PIs[[Column1]:[SS]],MATCH(Checklist48[[#This Row],[SGUID]],PIs[SGUID],0),14))</f>
        <v>AQ-GFS 17.01</v>
      </c>
      <c r="K140" s="57" t="str">
        <f>IF(Checklist48[[#This Row],[SGUID]]="",IF(Checklist48[[#This Row],[SSGUID]]="",IF(Checklist48[[#This Row],[PIGUID]]="","",INDEX(PIs[[Column1]:[SS]],MATCH(Checklist48[[#This Row],[PIGUID]],PIs[GUID],0),4)),INDEX(PIs[[Column1]:[Ssbody]],MATCH(Checklist48[[#This Row],[SSGUID]],PIs[SSGUID],0),19)),INDEX(PIs[[Column1]:[SS]],MATCH(Checklist48[[#This Row],[SGUID]],PIs[SGUID],0),15))</f>
        <v>Hay establecidas especificaciones para los materiales y servicios que son relevantes para la inocuidad alimentaria, y dichas especificaciones están fácilmente disponibles.</v>
      </c>
      <c r="L140" s="57" t="str">
        <f>IF(Checklist48[[#This Row],[SGUID]]="",IF(Checklist48[[#This Row],[SSGUID]]="",INDEX(PIs[[Column1]:[SS]],MATCH(Checklist48[[#This Row],[PIGUID]],PIs[GUID],0),6),""),"")</f>
        <v>Se debe implementar y mantener un procedimiento para el control de los proveedores de insumos y servicios que puedan representar un riesgo para la inocuidad alimentaria. El procedimiento debe incluir:
\- La evaluación, la aprobación y la continua vigilancia de los proveedores
\- La adquisición en situaciones de emergencia, para garantizar que los materiales y servicios sigan cumpliendo las especificaciones
\- La disponibilidad de registros de las evaluaciones, investigaciones y acciones de seguimiento
Debe haber disponibles especificaciones que respalden la implementación de la norma y el cumplimiento por parte del cliente.
Las especificaciones se deben revisar anualmente o cuando haya cambios, lo que ocurra primero.
Estos cambios pueden incluir lo siguiente (siempre que sea relevante):
\- Especificaciones de los proveedores sobre el envase (cuando corresponda)
\- Licencias o cualificaciones permitidas y aceptables para los proveedores de servicios (p. ej., contratistas de control de plagas, servicios de laboratorio)
\- Descripciones de los requisitos de los clientes
\- Especificaciones definidas para las materias primas
También debe haber disponibles descripciones de cómo se evaluará a los proveedores de sustitución en caso de emergencia o de interrupciones en la cadena de suministro.</v>
      </c>
      <c r="M140" s="57" t="str">
        <f>IF(Checklist48[[#This Row],[SSGUID]]="",IF(Checklist48[[#This Row],[PIGUID]]="","",INDEX(PIs[[Column1]:[SS]],MATCH(Checklist48[[#This Row],[PIGUID]],PIs[GUID],0),8)),"")</f>
        <v>Obligación Mayor</v>
      </c>
      <c r="N140" s="84"/>
      <c r="O140" s="84"/>
      <c r="P140" s="57" t="str">
        <f>IF(Checklist48[[#This Row],[ifna]]="NA","",IF(Checklist48[[#This Row],[RelatedPQ]]=0,"",IF(Checklist48[[#This Row],[RelatedPQ]]="","",IF((INDEX(S2PQ_relational[],MATCH(Checklist48[[#This Row],[PIGUID&amp;NO]],S2PQ_relational[PIGUID &amp; "NO"],0),1))=Checklist48[[#This Row],[PIGUID]],"no aplicable",""))))</f>
        <v/>
      </c>
      <c r="Q140" s="57" t="str">
        <f>IF(Checklist48[[#This Row],[N/A]]="no aplicable",INDEX(S2PQ[[Preguntas del paso 2]:[Justification]],MATCH(Checklist48[[#This Row],[RelatedPQ]],S2PQ[S2PQGUID],0),3),"")</f>
        <v/>
      </c>
      <c r="R140" s="84"/>
    </row>
    <row r="141" spans="2:18" ht="78.75" x14ac:dyDescent="0.25">
      <c r="B141" s="51"/>
      <c r="C141" s="46"/>
      <c r="D141" s="58">
        <f>IF(Checklist48[[#This Row],[SGUID]]="",IF(Checklist48[[#This Row],[SSGUID]]="",0,1),1)</f>
        <v>0</v>
      </c>
      <c r="E141" s="46" t="s">
        <v>891</v>
      </c>
      <c r="F141" s="55" t="str">
        <f>_xlfn.IFNA(Checklist48[[#This Row],[RelatedPQ]],"NA")</f>
        <v>NA</v>
      </c>
      <c r="G141" s="55" t="e">
        <f>IF(Checklist48[[#This Row],[PIGUID]]="","",INDEX(S2PQ_relational[],MATCH(Checklist48[[#This Row],[PIGUID&amp;NO]],S2PQ_relational[PIGUID &amp; "NO"],0),2))</f>
        <v>#N/A</v>
      </c>
      <c r="H141" s="55" t="str">
        <f>Checklist48[[#This Row],[PIGUID]]&amp;"NO"</f>
        <v>3xZkwSyJiP3ynGKJZxoIdANO</v>
      </c>
      <c r="I141" s="55" t="b">
        <f>IF(Checklist48[[#This Row],[PIGUID]]="","",INDEX(PIs[NA Exempt],MATCH(Checklist48[[#This Row],[PIGUID]],PIs[GUID],0),1))</f>
        <v>0</v>
      </c>
      <c r="J141" s="57" t="str">
        <f>IF(Checklist48[[#This Row],[SGUID]]="",IF(Checklist48[[#This Row],[SSGUID]]="",IF(Checklist48[[#This Row],[PIGUID]]="","",INDEX(PIs[[Column1]:[SS]],MATCH(Checklist48[[#This Row],[PIGUID]],PIs[GUID],0),2)),INDEX(PIs[[Column1]:[SS]],MATCH(Checklist48[[#This Row],[SSGUID]],PIs[SSGUID],0),18)),INDEX(PIs[[Column1]:[SS]],MATCH(Checklist48[[#This Row],[SGUID]],PIs[SGUID],0),14))</f>
        <v>AQ-GFS 17.02</v>
      </c>
      <c r="K141" s="57" t="str">
        <f>IF(Checklist48[[#This Row],[SGUID]]="",IF(Checklist48[[#This Row],[SSGUID]]="",IF(Checklist48[[#This Row],[PIGUID]]="","",INDEX(PIs[[Column1]:[SS]],MATCH(Checklist48[[#This Row],[PIGUID]],PIs[GUID],0),4)),INDEX(PIs[[Column1]:[Ssbody]],MATCH(Checklist48[[#This Row],[SSGUID]],PIs[SSGUID],0),19)),INDEX(PIs[[Column1]:[SS]],MATCH(Checklist48[[#This Row],[SGUID]],PIs[SGUID],0),15))</f>
        <v>Hay establecidos procedimientos para gestionar y manipular los productos no conformes.</v>
      </c>
      <c r="L141" s="57" t="str">
        <f>IF(Checklist48[[#This Row],[SGUID]]="",IF(Checklist48[[#This Row],[SSGUID]]="",INDEX(PIs[[Column1]:[SS]],MATCH(Checklist48[[#This Row],[PIGUID]],PIs[GUID],0),6),""),"")</f>
        <v>Debe haber establecidos procedimientos documentados que especifiquen que todos los productos no conformes se deben identificar claramente y poner en cuarentena según corresponda. Estos productos deben manipularse o desecharse de acuerdo con la naturaleza del problema y/o los requisitos específicos del cliente.</v>
      </c>
      <c r="M141" s="57" t="str">
        <f>IF(Checklist48[[#This Row],[SSGUID]]="",IF(Checklist48[[#This Row],[PIGUID]]="","",INDEX(PIs[[Column1]:[SS]],MATCH(Checklist48[[#This Row],[PIGUID]],PIs[GUID],0),8)),"")</f>
        <v>Obligación Mayor</v>
      </c>
      <c r="N141" s="84"/>
      <c r="O141" s="84"/>
      <c r="P141" s="57" t="str">
        <f>IF(Checklist48[[#This Row],[ifna]]="NA","",IF(Checklist48[[#This Row],[RelatedPQ]]=0,"",IF(Checklist48[[#This Row],[RelatedPQ]]="","",IF((INDEX(S2PQ_relational[],MATCH(Checklist48[[#This Row],[PIGUID&amp;NO]],S2PQ_relational[PIGUID &amp; "NO"],0),1))=Checklist48[[#This Row],[PIGUID]],"no aplicable",""))))</f>
        <v/>
      </c>
      <c r="Q141" s="57" t="str">
        <f>IF(Checklist48[[#This Row],[N/A]]="no aplicable",INDEX(S2PQ[[Preguntas del paso 2]:[Justification]],MATCH(Checklist48[[#This Row],[RelatedPQ]],S2PQ[S2PQGUID],0),3),"")</f>
        <v/>
      </c>
      <c r="R141" s="84"/>
    </row>
    <row r="142" spans="2:18" ht="78.75" x14ac:dyDescent="0.25">
      <c r="B142" s="51"/>
      <c r="C142" s="46"/>
      <c r="D142" s="58">
        <f>IF(Checklist48[[#This Row],[SGUID]]="",IF(Checklist48[[#This Row],[SSGUID]]="",0,1),1)</f>
        <v>0</v>
      </c>
      <c r="E142" s="46" t="s">
        <v>1149</v>
      </c>
      <c r="F142" s="55" t="str">
        <f>_xlfn.IFNA(Checklist48[[#This Row],[RelatedPQ]],"NA")</f>
        <v>NA</v>
      </c>
      <c r="G142" s="55" t="e">
        <f>IF(Checklist48[[#This Row],[PIGUID]]="","",INDEX(S2PQ_relational[],MATCH(Checklist48[[#This Row],[PIGUID&amp;NO]],S2PQ_relational[PIGUID &amp; "NO"],0),2))</f>
        <v>#N/A</v>
      </c>
      <c r="H142" s="55" t="str">
        <f>Checklist48[[#This Row],[PIGUID]]&amp;"NO"</f>
        <v>687XAVeCZy2dS0Wx1EtTOKNO</v>
      </c>
      <c r="I142" s="55" t="b">
        <f>IF(Checklist48[[#This Row],[PIGUID]]="","",INDEX(PIs[NA Exempt],MATCH(Checklist48[[#This Row],[PIGUID]],PIs[GUID],0),1))</f>
        <v>0</v>
      </c>
      <c r="J142" s="57" t="str">
        <f>IF(Checklist48[[#This Row],[SGUID]]="",IF(Checklist48[[#This Row],[SSGUID]]="",IF(Checklist48[[#This Row],[PIGUID]]="","",INDEX(PIs[[Column1]:[SS]],MATCH(Checklist48[[#This Row],[PIGUID]],PIs[GUID],0),2)),INDEX(PIs[[Column1]:[SS]],MATCH(Checklist48[[#This Row],[SSGUID]],PIs[SSGUID],0),18)),INDEX(PIs[[Column1]:[SS]],MATCH(Checklist48[[#This Row],[SGUID]],PIs[SGUID],0),14))</f>
        <v>AQ-GFS 17.03</v>
      </c>
      <c r="K142" s="57" t="str">
        <f>IF(Checklist48[[#This Row],[SGUID]]="",IF(Checklist48[[#This Row],[SSGUID]]="",IF(Checklist48[[#This Row],[PIGUID]]="","",INDEX(PIs[[Column1]:[SS]],MATCH(Checklist48[[#This Row],[PIGUID]],PIs[GUID],0),4)),INDEX(PIs[[Column1]:[Ssbody]],MATCH(Checklist48[[#This Row],[SSGUID]],PIs[SSGUID],0),19)),INDEX(PIs[[Column1]:[SS]],MATCH(Checklist48[[#This Row],[SGUID]],PIs[SGUID],0),15))</f>
        <v>El productor tiene establecido un sistema para garantizar que, desde el punto de vista de la inocuidad alimentaria, las especies acuáticas de cultivo estén preparadas para la cosecha.</v>
      </c>
      <c r="L142" s="57" t="str">
        <f>IF(Checklist48[[#This Row],[SGUID]]="",IF(Checklist48[[#This Row],[SSGUID]]="",INDEX(PIs[[Column1]:[SS]],MATCH(Checklist48[[#This Row],[PIGUID]],PIs[GUID],0),6),""),"")</f>
        <v>El productor debe tener establecido un sistema para garantizar que, desde el punto de vista de la inocuidad alimentaria, las especies acuáticas de cultivo estén preparadas para la cosecha (cumplimiento de los LMR, criterios de conformidad, trabajadores responsables de la liberación de los productos, etc.).</v>
      </c>
      <c r="M142" s="57" t="str">
        <f>IF(Checklist48[[#This Row],[SSGUID]]="",IF(Checklist48[[#This Row],[PIGUID]]="","",INDEX(PIs[[Column1]:[SS]],MATCH(Checklist48[[#This Row],[PIGUID]],PIs[GUID],0),8)),"")</f>
        <v>Obligación Mayor</v>
      </c>
      <c r="N142" s="84"/>
      <c r="O142" s="84"/>
      <c r="P142" s="57" t="str">
        <f>IF(Checklist48[[#This Row],[ifna]]="NA","",IF(Checklist48[[#This Row],[RelatedPQ]]=0,"",IF(Checklist48[[#This Row],[RelatedPQ]]="","",IF((INDEX(S2PQ_relational[],MATCH(Checklist48[[#This Row],[PIGUID&amp;NO]],S2PQ_relational[PIGUID &amp; "NO"],0),1))=Checklist48[[#This Row],[PIGUID]],"no aplicable",""))))</f>
        <v/>
      </c>
      <c r="Q142" s="57" t="str">
        <f>IF(Checklist48[[#This Row],[N/A]]="no aplicable",INDEX(S2PQ[[Preguntas del paso 2]:[Justification]],MATCH(Checklist48[[#This Row],[RelatedPQ]],S2PQ[S2PQGUID],0),3),"")</f>
        <v/>
      </c>
      <c r="R142" s="84"/>
    </row>
    <row r="143" spans="2:18" ht="202.5" x14ac:dyDescent="0.25">
      <c r="B143" s="51" t="s">
        <v>1095</v>
      </c>
      <c r="C143" s="46"/>
      <c r="D143" s="58">
        <f>IF(Checklist48[[#This Row],[SGUID]]="",IF(Checklist48[[#This Row],[SSGUID]]="",0,1),1)</f>
        <v>1</v>
      </c>
      <c r="E143" s="46"/>
      <c r="F143" s="55" t="str">
        <f>_xlfn.IFNA(Checklist48[[#This Row],[RelatedPQ]],"NA")</f>
        <v/>
      </c>
      <c r="G143" s="55" t="str">
        <f>IF(Checklist48[[#This Row],[PIGUID]]="","",INDEX(S2PQ_relational[],MATCH(Checklist48[[#This Row],[PIGUID&amp;NO]],S2PQ_relational[PIGUID &amp; "NO"],0),2))</f>
        <v/>
      </c>
      <c r="H143" s="55" t="str">
        <f>Checklist48[[#This Row],[PIGUID]]&amp;"NO"</f>
        <v>NO</v>
      </c>
      <c r="I143" s="55" t="str">
        <f>IF(Checklist48[[#This Row],[PIGUID]]="","",INDEX(PIs[NA Exempt],MATCH(Checklist48[[#This Row],[PIGUID]],PIs[GUID],0),1))</f>
        <v/>
      </c>
      <c r="J143" s="57" t="str">
        <f>IF(Checklist48[[#This Row],[SGUID]]="",IF(Checklist48[[#This Row],[SSGUID]]="",IF(Checklist48[[#This Row],[PIGUID]]="","",INDEX(PIs[[Column1]:[SS]],MATCH(Checklist48[[#This Row],[PIGUID]],PIs[GUID],0),2)),INDEX(PIs[[Column1]:[SS]],MATCH(Checklist48[[#This Row],[SSGUID]],PIs[SSGUID],0),18)),INDEX(PIs[[Column1]:[SS]],MATCH(Checklist48[[#This Row],[SGUID]],PIs[SGUID],0),14))</f>
        <v>AQ 18 REPRODUCCIÓN - En esta sección se encuentran los principios y criterios adicionales específicos para estaciones de reproducción y crianza, cuando están cubiertas por el certificado.</v>
      </c>
      <c r="K143" s="57" t="str">
        <f>IF(Checklist48[[#This Row],[SGUID]]="",IF(Checklist48[[#This Row],[SSGUID]]="",IF(Checklist48[[#This Row],[PIGUID]]="","",INDEX(PIs[[Column1]:[SS]],MATCH(Checklist48[[#This Row],[PIGUID]],PIs[GUID],0),4)),INDEX(PIs[[Column1]:[Ssbody]],MATCH(Checklist48[[#This Row],[SSGUID]],PIs[SSGUID],0),19)),INDEX(PIs[[Column1]:[SS]],MATCH(Checklist48[[#This Row],[SGUID]],PIs[SGUID],0),15))</f>
        <v>-</v>
      </c>
      <c r="L143" s="57" t="str">
        <f>IF(Checklist48[[#This Row],[SGUID]]="",IF(Checklist48[[#This Row],[SSGUID]]="",INDEX(PIs[[Column1]:[SS]],MATCH(Checklist48[[#This Row],[PIGUID]],PIs[GUID],0),6),""),"")</f>
        <v/>
      </c>
      <c r="M143" s="57" t="str">
        <f>IF(Checklist48[[#This Row],[SSGUID]]="",IF(Checklist48[[#This Row],[PIGUID]]="","",INDEX(PIs[[Column1]:[SS]],MATCH(Checklist48[[#This Row],[PIGUID]],PIs[GUID],0),8)),"")</f>
        <v/>
      </c>
      <c r="N143" s="84"/>
      <c r="O143" s="84"/>
      <c r="P143" s="57" t="str">
        <f>IF(Checklist48[[#This Row],[ifna]]="NA","",IF(Checklist48[[#This Row],[RelatedPQ]]=0,"",IF(Checklist48[[#This Row],[RelatedPQ]]="","",IF((INDEX(S2PQ_relational[],MATCH(Checklist48[[#This Row],[PIGUID&amp;NO]],S2PQ_relational[PIGUID &amp; "NO"],0),1))=Checklist48[[#This Row],[PIGUID]],"no aplicable",""))))</f>
        <v/>
      </c>
      <c r="Q143" s="57" t="str">
        <f>IF(Checklist48[[#This Row],[N/A]]="no aplicable",INDEX(S2PQ[[Preguntas del paso 2]:[Justification]],MATCH(Checklist48[[#This Row],[RelatedPQ]],S2PQ[S2PQGUID],0),3),"")</f>
        <v/>
      </c>
      <c r="R143" s="84"/>
    </row>
    <row r="144" spans="2:18" ht="33.4" customHeight="1" x14ac:dyDescent="0.25">
      <c r="B144" s="51"/>
      <c r="C144" s="46" t="s">
        <v>1124</v>
      </c>
      <c r="D144" s="58">
        <f>IF(Checklist48[[#This Row],[SGUID]]="",IF(Checklist48[[#This Row],[SSGUID]]="",0,1),1)</f>
        <v>1</v>
      </c>
      <c r="E144" s="46"/>
      <c r="F144" s="55" t="str">
        <f>_xlfn.IFNA(Checklist48[[#This Row],[RelatedPQ]],"NA")</f>
        <v/>
      </c>
      <c r="G144" s="55" t="str">
        <f>IF(Checklist48[[#This Row],[PIGUID]]="","",INDEX(S2PQ_relational[],MATCH(Checklist48[[#This Row],[PIGUID&amp;NO]],S2PQ_relational[PIGUID &amp; "NO"],0),2))</f>
        <v/>
      </c>
      <c r="H144" s="55" t="str">
        <f>Checklist48[[#This Row],[PIGUID]]&amp;"NO"</f>
        <v>NO</v>
      </c>
      <c r="I144" s="55" t="str">
        <f>IF(Checklist48[[#This Row],[PIGUID]]="","",INDEX(PIs[NA Exempt],MATCH(Checklist48[[#This Row],[PIGUID]],PIs[GUID],0),1))</f>
        <v/>
      </c>
      <c r="J144" s="57" t="str">
        <f>IF(Checklist48[[#This Row],[SGUID]]="",IF(Checklist48[[#This Row],[SSGUID]]="",IF(Checklist48[[#This Row],[PIGUID]]="","",INDEX(PIs[[Column1]:[SS]],MATCH(Checklist48[[#This Row],[PIGUID]],PIs[GUID],0),2)),INDEX(PIs[[Column1]:[SS]],MATCH(Checklist48[[#This Row],[SSGUID]],PIs[SSGUID],0),18)),INDEX(PIs[[Column1]:[SS]],MATCH(Checklist48[[#This Row],[SGUID]],PIs[SGUID],0),14))</f>
        <v>AQ 18.01 Reproductores y semillas</v>
      </c>
      <c r="K144" s="57" t="str">
        <f>IF(Checklist48[[#This Row],[SGUID]]="",IF(Checklist48[[#This Row],[SSGUID]]="",IF(Checklist48[[#This Row],[PIGUID]]="","",INDEX(PIs[[Column1]:[SS]],MATCH(Checklist48[[#This Row],[PIGUID]],PIs[GUID],0),4)),INDEX(PIs[[Column1]:[Ssbody]],MATCH(Checklist48[[#This Row],[SSGUID]],PIs[SSGUID],0),19)),INDEX(PIs[[Column1]:[SS]],MATCH(Checklist48[[#This Row],[SGUID]],PIs[SGUID],0),15))</f>
        <v>Según las especies: huevos fertilizados, smolt, crías, crías desarrolladas, larvas, alevines, larvas de moluscos, nauplios y postlarvas, otros</v>
      </c>
      <c r="L144" s="57" t="str">
        <f>IF(Checklist48[[#This Row],[SGUID]]="",IF(Checklist48[[#This Row],[SSGUID]]="",INDEX(PIs[[Column1]:[SS]],MATCH(Checklist48[[#This Row],[PIGUID]],PIs[GUID],0),6),""),"")</f>
        <v/>
      </c>
      <c r="M144" s="57" t="str">
        <f>IF(Checklist48[[#This Row],[SSGUID]]="",IF(Checklist48[[#This Row],[PIGUID]]="","",INDEX(PIs[[Column1]:[SS]],MATCH(Checklist48[[#This Row],[PIGUID]],PIs[GUID],0),8)),"")</f>
        <v/>
      </c>
      <c r="N144" s="84"/>
      <c r="O144" s="84"/>
      <c r="P144" s="57" t="str">
        <f>IF(Checklist48[[#This Row],[ifna]]="NA","",IF(Checklist48[[#This Row],[RelatedPQ]]=0,"",IF(Checklist48[[#This Row],[RelatedPQ]]="","",IF((INDEX(S2PQ_relational[],MATCH(Checklist48[[#This Row],[PIGUID&amp;NO]],S2PQ_relational[PIGUID &amp; "NO"],0),1))=Checklist48[[#This Row],[PIGUID]],"no aplicable",""))))</f>
        <v/>
      </c>
      <c r="Q144" s="57" t="str">
        <f>IF(Checklist48[[#This Row],[N/A]]="no aplicable",INDEX(S2PQ[[Preguntas del paso 2]:[Justification]],MATCH(Checklist48[[#This Row],[RelatedPQ]],S2PQ[S2PQGUID],0),3),"")</f>
        <v/>
      </c>
      <c r="R144" s="84"/>
    </row>
    <row r="145" spans="2:18" ht="225" x14ac:dyDescent="0.25">
      <c r="B145" s="51"/>
      <c r="C145" s="46"/>
      <c r="D145" s="58">
        <f>IF(Checklist48[[#This Row],[SGUID]]="",IF(Checklist48[[#This Row],[SSGUID]]="",0,1),1)</f>
        <v>0</v>
      </c>
      <c r="E145" s="46" t="s">
        <v>1143</v>
      </c>
      <c r="F145" s="55" t="str">
        <f>_xlfn.IFNA(Checklist48[[#This Row],[RelatedPQ]],"NA")</f>
        <v>NA</v>
      </c>
      <c r="G145" s="55" t="e">
        <f>IF(Checklist48[[#This Row],[PIGUID]]="","",INDEX(S2PQ_relational[],MATCH(Checklist48[[#This Row],[PIGUID&amp;NO]],S2PQ_relational[PIGUID &amp; "NO"],0),2))</f>
        <v>#N/A</v>
      </c>
      <c r="H145" s="55" t="str">
        <f>Checklist48[[#This Row],[PIGUID]]&amp;"NO"</f>
        <v>6tP2xYb5sKghcbGFicah1BNO</v>
      </c>
      <c r="I145" s="55" t="b">
        <f>IF(Checklist48[[#This Row],[PIGUID]]="","",INDEX(PIs[NA Exempt],MATCH(Checklist48[[#This Row],[PIGUID]],PIs[GUID],0),1))</f>
        <v>1</v>
      </c>
      <c r="J145" s="57" t="str">
        <f>IF(Checklist48[[#This Row],[SGUID]]="",IF(Checklist48[[#This Row],[SSGUID]]="",IF(Checklist48[[#This Row],[PIGUID]]="","",INDEX(PIs[[Column1]:[SS]],MATCH(Checklist48[[#This Row],[PIGUID]],PIs[GUID],0),2)),INDEX(PIs[[Column1]:[SS]],MATCH(Checklist48[[#This Row],[SSGUID]],PIs[SSGUID],0),18)),INDEX(PIs[[Column1]:[SS]],MATCH(Checklist48[[#This Row],[SGUID]],PIs[SGUID],0),14))</f>
        <v>AQ-GFS 18.01.01</v>
      </c>
      <c r="K145" s="57" t="str">
        <f>IF(Checklist48[[#This Row],[SGUID]]="",IF(Checklist48[[#This Row],[SSGUID]]="",IF(Checklist48[[#This Row],[PIGUID]]="","",INDEX(PIs[[Column1]:[SS]],MATCH(Checklist48[[#This Row],[PIGUID]],PIs[GUID],0),4)),INDEX(PIs[[Column1]:[Ssbody]],MATCH(Checklist48[[#This Row],[SSGUID]],PIs[SSGUID],0),19)),INDEX(PIs[[Column1]:[SS]],MATCH(Checklist48[[#This Row],[SGUID]],PIs[SGUID],0),15))</f>
        <v>Los reproductores se obtienen de un programa de reproducción.</v>
      </c>
      <c r="L145" s="57" t="str">
        <f>IF(Checklist48[[#This Row],[SGUID]]="",IF(Checklist48[[#This Row],[SSGUID]]="",INDEX(PIs[[Column1]:[SS]],MATCH(Checklist48[[#This Row],[PIGUID]],PIs[GUID],0),6),""),"")</f>
        <v>Las estaciones de reproducción y crianza deben poder demostrar que todos los reproductores se obtienen a través de un programa de reproducción.
Si se utilizan reproductores silvestres para complementar el programa de reproducción, se debe tener en cuenta lo siguiente:
\- La captura de los reproductores debe ser legal.
\- Debe haber evidencia que demuestre que el complemento es beneficioso para mejorar las especies acuáticas de cultivo.
\- Debe haber evidencia de que los ejemplares silvestres proceden de fuentes conocidas de poblaciones sanas.
Está permitida la captura pasiva de semillas (p. ej., el asentamiento natural de los crustáceos, el ingreso de nauplios con la entrada de agua) de la fase planctónica. No se permiten los métodos activos de captura (p. ej., usando redes).
Sin opción de “N/A”.</v>
      </c>
      <c r="M145" s="57" t="str">
        <f>IF(Checklist48[[#This Row],[SSGUID]]="",IF(Checklist48[[#This Row],[PIGUID]]="","",INDEX(PIs[[Column1]:[SS]],MATCH(Checklist48[[#This Row],[PIGUID]],PIs[GUID],0),8)),"")</f>
        <v>Obligación Mayor</v>
      </c>
      <c r="N145" s="84"/>
      <c r="O145" s="84"/>
      <c r="P145" s="57" t="str">
        <f>IF(Checklist48[[#This Row],[ifna]]="NA","",IF(Checklist48[[#This Row],[RelatedPQ]]=0,"",IF(Checklist48[[#This Row],[RelatedPQ]]="","",IF((INDEX(S2PQ_relational[],MATCH(Checklist48[[#This Row],[PIGUID&amp;NO]],S2PQ_relational[PIGUID &amp; "NO"],0),1))=Checklist48[[#This Row],[PIGUID]],"no aplicable",""))))</f>
        <v/>
      </c>
      <c r="Q145" s="57" t="str">
        <f>IF(Checklist48[[#This Row],[N/A]]="no aplicable",INDEX(S2PQ[[Preguntas del paso 2]:[Justification]],MATCH(Checklist48[[#This Row],[RelatedPQ]],S2PQ[S2PQGUID],0),3),"")</f>
        <v/>
      </c>
      <c r="R145" s="84"/>
    </row>
    <row r="146" spans="2:18" ht="45" x14ac:dyDescent="0.25">
      <c r="B146" s="51"/>
      <c r="C146" s="46"/>
      <c r="D146" s="58">
        <f>IF(Checklist48[[#This Row],[SGUID]]="",IF(Checklist48[[#This Row],[SSGUID]]="",0,1),1)</f>
        <v>0</v>
      </c>
      <c r="E146" s="46" t="s">
        <v>1137</v>
      </c>
      <c r="F146" s="55" t="str">
        <f>_xlfn.IFNA(Checklist48[[#This Row],[RelatedPQ]],"NA")</f>
        <v>NA</v>
      </c>
      <c r="G146" s="55" t="e">
        <f>IF(Checklist48[[#This Row],[PIGUID]]="","",INDEX(S2PQ_relational[],MATCH(Checklist48[[#This Row],[PIGUID&amp;NO]],S2PQ_relational[PIGUID &amp; "NO"],0),2))</f>
        <v>#N/A</v>
      </c>
      <c r="H146" s="55" t="str">
        <f>Checklist48[[#This Row],[PIGUID]]&amp;"NO"</f>
        <v>BC6PuwLdEtfQJO5o3qpIpNO</v>
      </c>
      <c r="I146" s="55" t="b">
        <f>IF(Checklist48[[#This Row],[PIGUID]]="","",INDEX(PIs[NA Exempt],MATCH(Checklist48[[#This Row],[PIGUID]],PIs[GUID],0),1))</f>
        <v>0</v>
      </c>
      <c r="J146" s="57" t="str">
        <f>IF(Checklist48[[#This Row],[SGUID]]="",IF(Checklist48[[#This Row],[SSGUID]]="",IF(Checklist48[[#This Row],[PIGUID]]="","",INDEX(PIs[[Column1]:[SS]],MATCH(Checklist48[[#This Row],[PIGUID]],PIs[GUID],0),2)),INDEX(PIs[[Column1]:[SS]],MATCH(Checklist48[[#This Row],[SSGUID]],PIs[SSGUID],0),18)),INDEX(PIs[[Column1]:[SS]],MATCH(Checklist48[[#This Row],[SGUID]],PIs[SGUID],0),14))</f>
        <v>AQ-GFS 18.01.02</v>
      </c>
      <c r="K146" s="57" t="str">
        <f>IF(Checklist48[[#This Row],[SGUID]]="",IF(Checklist48[[#This Row],[SSGUID]]="",IF(Checklist48[[#This Row],[PIGUID]]="","",INDEX(PIs[[Column1]:[SS]],MATCH(Checklist48[[#This Row],[PIGUID]],PIs[GUID],0),4)),INDEX(PIs[[Column1]:[Ssbody]],MATCH(Checklist48[[#This Row],[SSGUID]],PIs[SSGUID],0),19)),INDEX(PIs[[Column1]:[SS]],MATCH(Checklist48[[#This Row],[SGUID]],PIs[SGUID],0),15))</f>
        <v>Se realiza una evaluación de riesgos de los animales utilizados como reproductores antes de que ingresen en la cadena de alimentos de consumo humano.</v>
      </c>
      <c r="L146" s="57" t="str">
        <f>IF(Checklist48[[#This Row],[SGUID]]="",IF(Checklist48[[#This Row],[SSGUID]]="",INDEX(PIs[[Column1]:[SS]],MATCH(Checklist48[[#This Row],[PIGUID]],PIs[GUID],0),6),""),"")</f>
        <v>Debe haber evidencia documentada de que se realiza la identificación, la evaluación de riesgos y, si es necesario, la eliminación de reproductores para fines distintos al consumo humano.</v>
      </c>
      <c r="M146" s="57" t="str">
        <f>IF(Checklist48[[#This Row],[SSGUID]]="",IF(Checklist48[[#This Row],[PIGUID]]="","",INDEX(PIs[[Column1]:[SS]],MATCH(Checklist48[[#This Row],[PIGUID]],PIs[GUID],0),8)),"")</f>
        <v>Obligación Mayor</v>
      </c>
      <c r="N146" s="84"/>
      <c r="O146" s="84"/>
      <c r="P146" s="57" t="str">
        <f>IF(Checklist48[[#This Row],[ifna]]="NA","",IF(Checklist48[[#This Row],[RelatedPQ]]=0,"",IF(Checklist48[[#This Row],[RelatedPQ]]="","",IF((INDEX(S2PQ_relational[],MATCH(Checklist48[[#This Row],[PIGUID&amp;NO]],S2PQ_relational[PIGUID &amp; "NO"],0),1))=Checklist48[[#This Row],[PIGUID]],"no aplicable",""))))</f>
        <v/>
      </c>
      <c r="Q146" s="57" t="str">
        <f>IF(Checklist48[[#This Row],[N/A]]="no aplicable",INDEX(S2PQ[[Preguntas del paso 2]:[Justification]],MATCH(Checklist48[[#This Row],[RelatedPQ]],S2PQ[S2PQGUID],0),3),"")</f>
        <v/>
      </c>
      <c r="R146" s="84"/>
    </row>
    <row r="147" spans="2:18" ht="33.75" x14ac:dyDescent="0.25">
      <c r="B147" s="51"/>
      <c r="C147" s="46"/>
      <c r="D147" s="58">
        <f>IF(Checklist48[[#This Row],[SGUID]]="",IF(Checklist48[[#This Row],[SSGUID]]="",0,1),1)</f>
        <v>0</v>
      </c>
      <c r="E147" s="46" t="s">
        <v>1404</v>
      </c>
      <c r="F147" s="55" t="str">
        <f>_xlfn.IFNA(Checklist48[[#This Row],[RelatedPQ]],"NA")</f>
        <v>NA</v>
      </c>
      <c r="G147" s="55" t="e">
        <f>IF(Checklist48[[#This Row],[PIGUID]]="","",INDEX(S2PQ_relational[],MATCH(Checklist48[[#This Row],[PIGUID&amp;NO]],S2PQ_relational[PIGUID &amp; "NO"],0),2))</f>
        <v>#N/A</v>
      </c>
      <c r="H147" s="55" t="str">
        <f>Checklist48[[#This Row],[PIGUID]]&amp;"NO"</f>
        <v>3zgEUbyiPx4XRvSMkUP9vdNO</v>
      </c>
      <c r="I147" s="55" t="b">
        <f>IF(Checklist48[[#This Row],[PIGUID]]="","",INDEX(PIs[NA Exempt],MATCH(Checklist48[[#This Row],[PIGUID]],PIs[GUID],0),1))</f>
        <v>0</v>
      </c>
      <c r="J147" s="57" t="str">
        <f>IF(Checklist48[[#This Row],[SGUID]]="",IF(Checklist48[[#This Row],[SSGUID]]="",IF(Checklist48[[#This Row],[PIGUID]]="","",INDEX(PIs[[Column1]:[SS]],MATCH(Checklist48[[#This Row],[PIGUID]],PIs[GUID],0),2)),INDEX(PIs[[Column1]:[SS]],MATCH(Checklist48[[#This Row],[SSGUID]],PIs[SSGUID],0),18)),INDEX(PIs[[Column1]:[SS]],MATCH(Checklist48[[#This Row],[SGUID]],PIs[SGUID],0),14))</f>
        <v>AQ-GFS 18.01.03</v>
      </c>
      <c r="K147" s="57" t="str">
        <f>IF(Checklist48[[#This Row],[SGUID]]="",IF(Checklist48[[#This Row],[SSGUID]]="",IF(Checklist48[[#This Row],[PIGUID]]="","",INDEX(PIs[[Column1]:[SS]],MATCH(Checklist48[[#This Row],[PIGUID]],PIs[GUID],0),4)),INDEX(PIs[[Column1]:[Ssbody]],MATCH(Checklist48[[#This Row],[SSGUID]],PIs[SSGUID],0),19)),INDEX(PIs[[Column1]:[SS]],MATCH(Checklist48[[#This Row],[SGUID]],PIs[SGUID],0),15))</f>
        <v>Está prohibido producir especies acuáticas de cultivo genéticamente modificadas (GM/transgénicas).</v>
      </c>
      <c r="L147" s="57" t="str">
        <f>IF(Checklist48[[#This Row],[SGUID]]="",IF(Checklist48[[#This Row],[SSGUID]]="",INDEX(PIs[[Column1]:[SS]],MATCH(Checklist48[[#This Row],[PIGUID]],PIs[GUID],0),6),""),"")</f>
        <v>El productor debe poder demostrar trazabilidad hasta reproductores que no son de origen transgénico. Esto incluye los organismos obtenidos de CRISP/Cas.</v>
      </c>
      <c r="M147" s="57" t="str">
        <f>IF(Checklist48[[#This Row],[SSGUID]]="",IF(Checklist48[[#This Row],[PIGUID]]="","",INDEX(PIs[[Column1]:[SS]],MATCH(Checklist48[[#This Row],[PIGUID]],PIs[GUID],0),8)),"")</f>
        <v>Obligación Mayor</v>
      </c>
      <c r="N147" s="84"/>
      <c r="O147" s="84"/>
      <c r="P147" s="57" t="str">
        <f>IF(Checklist48[[#This Row],[ifna]]="NA","",IF(Checklist48[[#This Row],[RelatedPQ]]=0,"",IF(Checklist48[[#This Row],[RelatedPQ]]="","",IF((INDEX(S2PQ_relational[],MATCH(Checklist48[[#This Row],[PIGUID&amp;NO]],S2PQ_relational[PIGUID &amp; "NO"],0),1))=Checklist48[[#This Row],[PIGUID]],"no aplicable",""))))</f>
        <v/>
      </c>
      <c r="Q147" s="57" t="str">
        <f>IF(Checklist48[[#This Row],[N/A]]="no aplicable",INDEX(S2PQ[[Preguntas del paso 2]:[Justification]],MATCH(Checklist48[[#This Row],[RelatedPQ]],S2PQ[S2PQGUID],0),3),"")</f>
        <v/>
      </c>
      <c r="R147" s="84"/>
    </row>
    <row r="148" spans="2:18" ht="45" x14ac:dyDescent="0.25">
      <c r="B148" s="51"/>
      <c r="C148" s="46"/>
      <c r="D148" s="58">
        <f>IF(Checklist48[[#This Row],[SGUID]]="",IF(Checklist48[[#This Row],[SSGUID]]="",0,1),1)</f>
        <v>0</v>
      </c>
      <c r="E148" s="46" t="s">
        <v>1118</v>
      </c>
      <c r="F148" s="55" t="str">
        <f>_xlfn.IFNA(Checklist48[[#This Row],[RelatedPQ]],"NA")</f>
        <v>NA</v>
      </c>
      <c r="G148" s="55" t="e">
        <f>IF(Checklist48[[#This Row],[PIGUID]]="","",INDEX(S2PQ_relational[],MATCH(Checklist48[[#This Row],[PIGUID&amp;NO]],S2PQ_relational[PIGUID &amp; "NO"],0),2))</f>
        <v>#N/A</v>
      </c>
      <c r="H148" s="55" t="str">
        <f>Checklist48[[#This Row],[PIGUID]]&amp;"NO"</f>
        <v>471JQfVBXmckPHqlGntNEMNO</v>
      </c>
      <c r="I148" s="55" t="b">
        <f>IF(Checklist48[[#This Row],[PIGUID]]="","",INDEX(PIs[NA Exempt],MATCH(Checklist48[[#This Row],[PIGUID]],PIs[GUID],0),1))</f>
        <v>0</v>
      </c>
      <c r="J148" s="57" t="str">
        <f>IF(Checklist48[[#This Row],[SGUID]]="",IF(Checklist48[[#This Row],[SSGUID]]="",IF(Checklist48[[#This Row],[PIGUID]]="","",INDEX(PIs[[Column1]:[SS]],MATCH(Checklist48[[#This Row],[PIGUID]],PIs[GUID],0),2)),INDEX(PIs[[Column1]:[SS]],MATCH(Checklist48[[#This Row],[SSGUID]],PIs[SSGUID],0),18)),INDEX(PIs[[Column1]:[SS]],MATCH(Checklist48[[#This Row],[SGUID]],PIs[SGUID],0),14))</f>
        <v>AQ-GFS 18.01.04</v>
      </c>
      <c r="K148" s="57" t="str">
        <f>IF(Checklist48[[#This Row],[SGUID]]="",IF(Checklist48[[#This Row],[SSGUID]]="",IF(Checklist48[[#This Row],[PIGUID]]="","",INDEX(PIs[[Column1]:[SS]],MATCH(Checklist48[[#This Row],[PIGUID]],PIs[GUID],0),4)),INDEX(PIs[[Column1]:[Ssbody]],MATCH(Checklist48[[#This Row],[SSGUID]],PIs[SSGUID],0),19)),INDEX(PIs[[Column1]:[SS]],MATCH(Checklist48[[#This Row],[SGUID]],PIs[SGUID],0),15))</f>
        <v>Se evita el marcado invasivo de las especies acuáticas de cultivo o, si en última instancia es necesario, se anestesia a los ejemplares antes de realizar el procedimiento.</v>
      </c>
      <c r="L148" s="57" t="str">
        <f>IF(Checklist48[[#This Row],[SGUID]]="",IF(Checklist48[[#This Row],[SSGUID]]="",INDEX(PIs[[Column1]:[SS]],MATCH(Checklist48[[#This Row],[PIGUID]],PIs[GUID],0),6),""),"")</f>
        <v>Los registros deben demostrar el uso de anestésicos (si es inevitable realizar un marcado invasivo). Se debe utilizar el método menos invasivo de acuerdo con la legislación.</v>
      </c>
      <c r="M148" s="57" t="str">
        <f>IF(Checklist48[[#This Row],[SSGUID]]="",IF(Checklist48[[#This Row],[PIGUID]]="","",INDEX(PIs[[Column1]:[SS]],MATCH(Checklist48[[#This Row],[PIGUID]],PIs[GUID],0),8)),"")</f>
        <v>Obligación Mayor</v>
      </c>
      <c r="N148" s="84"/>
      <c r="O148" s="84"/>
      <c r="P148" s="57" t="str">
        <f>IF(Checklist48[[#This Row],[ifna]]="NA","",IF(Checklist48[[#This Row],[RelatedPQ]]=0,"",IF(Checklist48[[#This Row],[RelatedPQ]]="","",IF((INDEX(S2PQ_relational[],MATCH(Checklist48[[#This Row],[PIGUID&amp;NO]],S2PQ_relational[PIGUID &amp; "NO"],0),1))=Checklist48[[#This Row],[PIGUID]],"no aplicable",""))))</f>
        <v/>
      </c>
      <c r="Q148" s="57" t="str">
        <f>IF(Checklist48[[#This Row],[N/A]]="no aplicable",INDEX(S2PQ[[Preguntas del paso 2]:[Justification]],MATCH(Checklist48[[#This Row],[RelatedPQ]],S2PQ[S2PQGUID],0),3),"")</f>
        <v/>
      </c>
      <c r="R148" s="84"/>
    </row>
    <row r="149" spans="2:18" ht="146.25" x14ac:dyDescent="0.25">
      <c r="B149" s="51"/>
      <c r="C149" s="46"/>
      <c r="D149" s="58">
        <f>IF(Checklist48[[#This Row],[SGUID]]="",IF(Checklist48[[#This Row],[SSGUID]]="",0,1),1)</f>
        <v>0</v>
      </c>
      <c r="E149" s="46" t="s">
        <v>1125</v>
      </c>
      <c r="F149" s="55" t="str">
        <f>_xlfn.IFNA(Checklist48[[#This Row],[RelatedPQ]],"NA")</f>
        <v>NA</v>
      </c>
      <c r="G149" s="55" t="e">
        <f>IF(Checklist48[[#This Row],[PIGUID]]="","",INDEX(S2PQ_relational[],MATCH(Checklist48[[#This Row],[PIGUID&amp;NO]],S2PQ_relational[PIGUID &amp; "NO"],0),2))</f>
        <v>#N/A</v>
      </c>
      <c r="H149" s="55" t="str">
        <f>Checklist48[[#This Row],[PIGUID]]&amp;"NO"</f>
        <v>4NplQ4NPSfZDFUx3gQBbKcNO</v>
      </c>
      <c r="I149" s="55" t="b">
        <f>IF(Checklist48[[#This Row],[PIGUID]]="","",INDEX(PIs[NA Exempt],MATCH(Checklist48[[#This Row],[PIGUID]],PIs[GUID],0),1))</f>
        <v>0</v>
      </c>
      <c r="J149" s="57" t="str">
        <f>IF(Checklist48[[#This Row],[SGUID]]="",IF(Checklist48[[#This Row],[SSGUID]]="",IF(Checklist48[[#This Row],[PIGUID]]="","",INDEX(PIs[[Column1]:[SS]],MATCH(Checklist48[[#This Row],[PIGUID]],PIs[GUID],0),2)),INDEX(PIs[[Column1]:[SS]],MATCH(Checklist48[[#This Row],[SSGUID]],PIs[SSGUID],0),18)),INDEX(PIs[[Column1]:[SS]],MATCH(Checklist48[[#This Row],[SGUID]],PIs[SGUID],0),14))</f>
        <v>AQ-GFS 18.01.05</v>
      </c>
      <c r="K149" s="57" t="str">
        <f>IF(Checklist48[[#This Row],[SGUID]]="",IF(Checklist48[[#This Row],[SSGUID]]="",IF(Checklist48[[#This Row],[PIGUID]]="","",INDEX(PIs[[Column1]:[SS]],MATCH(Checklist48[[#This Row],[PIGUID]],PIs[GUID],0),4)),INDEX(PIs[[Column1]:[Ssbody]],MATCH(Checklist48[[#This Row],[SSGUID]],PIs[SSGUID],0),19)),INDEX(PIs[[Column1]:[SS]],MATCH(Checklist48[[#This Row],[SGUID]],PIs[SGUID],0),15))</f>
        <v>Específico sobre la producción de camarones: todas las larvas de origen interno o externo proceden exclusivamente de hembras de camarón a las que no se ha practicado la ablación del pedúnculo ocular.</v>
      </c>
      <c r="L149" s="57" t="str">
        <f>IF(Checklist48[[#This Row],[SGUID]]="",IF(Checklist48[[#This Row],[SSGUID]]="",INDEX(PIs[[Column1]:[SS]],MATCH(Checklist48[[#This Row],[PIGUID]],PIs[GUID],0),6),""),"")</f>
        <v>En la cadena de suministro de camarones, debe haber evidencia que identifique el origen de las larvas en relación con la ablación del pedúnculo ocular. Algunos ejemplos de evidencia pueden ser declaraciones o fotografías proporcionadas por el proveedor, pero preferiblemente vídeos.
A más tardar en abril de 2024, debe haber establecido un plan para adquirir únicamente larvas que procedan de hembras de camarón a las que no se ha practicado la ablación del pedúnculo ocular (o cualquier otro tipo de método invasivo físico para inducir la reproducción).</v>
      </c>
      <c r="M149" s="57" t="str">
        <f>IF(Checklist48[[#This Row],[SSGUID]]="",IF(Checklist48[[#This Row],[PIGUID]]="","",INDEX(PIs[[Column1]:[SS]],MATCH(Checklist48[[#This Row],[PIGUID]],PIs[GUID],0),8)),"")</f>
        <v>Obligación Mayor</v>
      </c>
      <c r="N149" s="84"/>
      <c r="O149" s="84"/>
      <c r="P149" s="57" t="str">
        <f>IF(Checklist48[[#This Row],[ifna]]="NA","",IF(Checklist48[[#This Row],[RelatedPQ]]=0,"",IF(Checklist48[[#This Row],[RelatedPQ]]="","",IF((INDEX(S2PQ_relational[],MATCH(Checklist48[[#This Row],[PIGUID&amp;NO]],S2PQ_relational[PIGUID &amp; "NO"],0),1))=Checklist48[[#This Row],[PIGUID]],"no aplicable",""))))</f>
        <v/>
      </c>
      <c r="Q149" s="57" t="str">
        <f>IF(Checklist48[[#This Row],[N/A]]="no aplicable",INDEX(S2PQ[[Preguntas del paso 2]:[Justification]],MATCH(Checklist48[[#This Row],[RelatedPQ]],S2PQ[S2PQGUID],0),3),"")</f>
        <v/>
      </c>
      <c r="R149" s="84"/>
    </row>
    <row r="150" spans="2:18" ht="56.25" x14ac:dyDescent="0.25">
      <c r="B150" s="51"/>
      <c r="C150" s="46" t="s">
        <v>1117</v>
      </c>
      <c r="D150" s="58">
        <f>IF(Checklist48[[#This Row],[SGUID]]="",IF(Checklist48[[#This Row],[SSGUID]]="",0,1),1)</f>
        <v>1</v>
      </c>
      <c r="E150" s="46"/>
      <c r="F150" s="55" t="str">
        <f>_xlfn.IFNA(Checklist48[[#This Row],[RelatedPQ]],"NA")</f>
        <v/>
      </c>
      <c r="G150" s="55" t="str">
        <f>IF(Checklist48[[#This Row],[PIGUID]]="","",INDEX(S2PQ_relational[],MATCH(Checklist48[[#This Row],[PIGUID&amp;NO]],S2PQ_relational[PIGUID &amp; "NO"],0),2))</f>
        <v/>
      </c>
      <c r="H150" s="55" t="str">
        <f>Checklist48[[#This Row],[PIGUID]]&amp;"NO"</f>
        <v>NO</v>
      </c>
      <c r="I150" s="55" t="str">
        <f>IF(Checklist48[[#This Row],[PIGUID]]="","",INDEX(PIs[NA Exempt],MATCH(Checklist48[[#This Row],[PIGUID]],PIs[GUID],0),1))</f>
        <v/>
      </c>
      <c r="J150" s="57" t="str">
        <f>IF(Checklist48[[#This Row],[SGUID]]="",IF(Checklist48[[#This Row],[SSGUID]]="",IF(Checklist48[[#This Row],[PIGUID]]="","",INDEX(PIs[[Column1]:[SS]],MATCH(Checklist48[[#This Row],[PIGUID]],PIs[GUID],0),2)),INDEX(PIs[[Column1]:[SS]],MATCH(Checklist48[[#This Row],[SSGUID]],PIs[SSGUID],0),18)),INDEX(PIs[[Column1]:[SS]],MATCH(Checklist48[[#This Row],[SGUID]],PIs[SGUID],0),14))</f>
        <v>AQ 18.02 Gestión de las estaciones de reproducción y crianza</v>
      </c>
      <c r="K150" s="57" t="str">
        <f>IF(Checklist48[[#This Row],[SGUID]]="",IF(Checklist48[[#This Row],[SSGUID]]="",IF(Checklist48[[#This Row],[PIGUID]]="","",INDEX(PIs[[Column1]:[SS]],MATCH(Checklist48[[#This Row],[PIGUID]],PIs[GUID],0),4)),INDEX(PIs[[Column1]:[Ssbody]],MATCH(Checklist48[[#This Row],[SSGUID]],PIs[SSGUID],0),19)),INDEX(PIs[[Column1]:[SS]],MATCH(Checklist48[[#This Row],[SGUID]],PIs[SGUID],0),15))</f>
        <v>-</v>
      </c>
      <c r="L150" s="57" t="str">
        <f>IF(Checklist48[[#This Row],[SGUID]]="",IF(Checklist48[[#This Row],[SSGUID]]="",INDEX(PIs[[Column1]:[SS]],MATCH(Checklist48[[#This Row],[PIGUID]],PIs[GUID],0),6),""),"")</f>
        <v/>
      </c>
      <c r="M150" s="57" t="str">
        <f>IF(Checklist48[[#This Row],[SSGUID]]="",IF(Checklist48[[#This Row],[PIGUID]]="","",INDEX(PIs[[Column1]:[SS]],MATCH(Checklist48[[#This Row],[PIGUID]],PIs[GUID],0),8)),"")</f>
        <v/>
      </c>
      <c r="N150" s="84"/>
      <c r="O150" s="84"/>
      <c r="P150" s="57" t="str">
        <f>IF(Checklist48[[#This Row],[ifna]]="NA","",IF(Checklist48[[#This Row],[RelatedPQ]]=0,"",IF(Checklist48[[#This Row],[RelatedPQ]]="","",IF((INDEX(S2PQ_relational[],MATCH(Checklist48[[#This Row],[PIGUID&amp;NO]],S2PQ_relational[PIGUID &amp; "NO"],0),1))=Checklist48[[#This Row],[PIGUID]],"no aplicable",""))))</f>
        <v/>
      </c>
      <c r="Q150" s="57" t="str">
        <f>IF(Checklist48[[#This Row],[N/A]]="no aplicable",INDEX(S2PQ[[Preguntas del paso 2]:[Justification]],MATCH(Checklist48[[#This Row],[RelatedPQ]],S2PQ[S2PQGUID],0),3),"")</f>
        <v/>
      </c>
      <c r="R150" s="84"/>
    </row>
    <row r="151" spans="2:18" ht="90" x14ac:dyDescent="0.25">
      <c r="B151" s="51"/>
      <c r="C151" s="46"/>
      <c r="D151" s="58">
        <f>IF(Checklist48[[#This Row],[SGUID]]="",IF(Checklist48[[#This Row],[SSGUID]]="",0,1),1)</f>
        <v>0</v>
      </c>
      <c r="E151" s="46" t="s">
        <v>1131</v>
      </c>
      <c r="F151" s="55" t="str">
        <f>_xlfn.IFNA(Checklist48[[#This Row],[RelatedPQ]],"NA")</f>
        <v>NA</v>
      </c>
      <c r="G151" s="55" t="e">
        <f>IF(Checklist48[[#This Row],[PIGUID]]="","",INDEX(S2PQ_relational[],MATCH(Checklist48[[#This Row],[PIGUID&amp;NO]],S2PQ_relational[PIGUID &amp; "NO"],0),2))</f>
        <v>#N/A</v>
      </c>
      <c r="H151" s="55" t="str">
        <f>Checklist48[[#This Row],[PIGUID]]&amp;"NO"</f>
        <v>c8p3E0lkv3zRqG9G3HOr1NO</v>
      </c>
      <c r="I151" s="55" t="b">
        <f>IF(Checklist48[[#This Row],[PIGUID]]="","",INDEX(PIs[NA Exempt],MATCH(Checklist48[[#This Row],[PIGUID]],PIs[GUID],0),1))</f>
        <v>0</v>
      </c>
      <c r="J151" s="57" t="str">
        <f>IF(Checklist48[[#This Row],[SGUID]]="",IF(Checklist48[[#This Row],[SSGUID]]="",IF(Checklist48[[#This Row],[PIGUID]]="","",INDEX(PIs[[Column1]:[SS]],MATCH(Checklist48[[#This Row],[PIGUID]],PIs[GUID],0),2)),INDEX(PIs[[Column1]:[SS]],MATCH(Checklist48[[#This Row],[SSGUID]],PIs[SSGUID],0),18)),INDEX(PIs[[Column1]:[SS]],MATCH(Checklist48[[#This Row],[SGUID]],PIs[SGUID],0),14))</f>
        <v>AQ-GFS 18.02.01</v>
      </c>
      <c r="K151" s="57" t="str">
        <f>IF(Checklist48[[#This Row],[SGUID]]="",IF(Checklist48[[#This Row],[SSGUID]]="",IF(Checklist48[[#This Row],[PIGUID]]="","",INDEX(PIs[[Column1]:[SS]],MATCH(Checklist48[[#This Row],[PIGUID]],PIs[GUID],0),4)),INDEX(PIs[[Column1]:[Ssbody]],MATCH(Checklist48[[#This Row],[SSGUID]],PIs[SSGUID],0),19)),INDEX(PIs[[Column1]:[SS]],MATCH(Checklist48[[#This Row],[SGUID]],PIs[SGUID],0),15))</f>
        <v>La estación de reproducción y crianza mantiene registros de la reproducción, el desove y la eclosión, cuando corresponda.</v>
      </c>
      <c r="L151" s="57" t="str">
        <f>IF(Checklist48[[#This Row],[SGUID]]="",IF(Checklist48[[#This Row],[SSGUID]]="",INDEX(PIs[[Column1]:[SS]],MATCH(Checklist48[[#This Row],[PIGUID]],PIs[GUID],0),6),""),"")</f>
        <v>Las estaciones de reproducción y crianza deben poder mostrar procedimientos relacionados con el desove y la eclosión, así como los registros de las condiciones (p. ej., temperatura, propiedades del agua, luz y manipulación). Se deben mantener registros donde se incluyan observaciones sobre la salud y el bienestar de las especies acuáticas de cultivo.</v>
      </c>
      <c r="M151" s="57" t="str">
        <f>IF(Checklist48[[#This Row],[SSGUID]]="",IF(Checklist48[[#This Row],[PIGUID]]="","",INDEX(PIs[[Column1]:[SS]],MATCH(Checklist48[[#This Row],[PIGUID]],PIs[GUID],0),8)),"")</f>
        <v>Obligación Menor</v>
      </c>
      <c r="N151" s="84"/>
      <c r="O151" s="84"/>
      <c r="P151" s="57" t="str">
        <f>IF(Checklist48[[#This Row],[ifna]]="NA","",IF(Checklist48[[#This Row],[RelatedPQ]]=0,"",IF(Checklist48[[#This Row],[RelatedPQ]]="","",IF((INDEX(S2PQ_relational[],MATCH(Checklist48[[#This Row],[PIGUID&amp;NO]],S2PQ_relational[PIGUID &amp; "NO"],0),1))=Checklist48[[#This Row],[PIGUID]],"no aplicable",""))))</f>
        <v/>
      </c>
      <c r="Q151" s="57" t="str">
        <f>IF(Checklist48[[#This Row],[N/A]]="no aplicable",INDEX(S2PQ[[Preguntas del paso 2]:[Justification]],MATCH(Checklist48[[#This Row],[RelatedPQ]],S2PQ[S2PQGUID],0),3),"")</f>
        <v/>
      </c>
      <c r="R151" s="84"/>
    </row>
    <row r="152" spans="2:18" ht="67.5" x14ac:dyDescent="0.25">
      <c r="B152" s="51"/>
      <c r="C152" s="46"/>
      <c r="D152" s="58">
        <f>IF(Checklist48[[#This Row],[SGUID]]="",IF(Checklist48[[#This Row],[SSGUID]]="",0,1),1)</f>
        <v>0</v>
      </c>
      <c r="E152" s="46" t="s">
        <v>1111</v>
      </c>
      <c r="F152" s="55" t="str">
        <f>_xlfn.IFNA(Checklist48[[#This Row],[RelatedPQ]],"NA")</f>
        <v>NA</v>
      </c>
      <c r="G152" s="55" t="e">
        <f>IF(Checklist48[[#This Row],[PIGUID]]="","",INDEX(S2PQ_relational[],MATCH(Checklist48[[#This Row],[PIGUID&amp;NO]],S2PQ_relational[PIGUID &amp; "NO"],0),2))</f>
        <v>#N/A</v>
      </c>
      <c r="H152" s="55" t="str">
        <f>Checklist48[[#This Row],[PIGUID]]&amp;"NO"</f>
        <v>3qlD18BAd3cs64dEShVV8tNO</v>
      </c>
      <c r="I152" s="55" t="b">
        <f>IF(Checklist48[[#This Row],[PIGUID]]="","",INDEX(PIs[NA Exempt],MATCH(Checklist48[[#This Row],[PIGUID]],PIs[GUID],0),1))</f>
        <v>0</v>
      </c>
      <c r="J152" s="57" t="str">
        <f>IF(Checklist48[[#This Row],[SGUID]]="",IF(Checklist48[[#This Row],[SSGUID]]="",IF(Checklist48[[#This Row],[PIGUID]]="","",INDEX(PIs[[Column1]:[SS]],MATCH(Checklist48[[#This Row],[PIGUID]],PIs[GUID],0),2)),INDEX(PIs[[Column1]:[SS]],MATCH(Checklist48[[#This Row],[SSGUID]],PIs[SSGUID],0),18)),INDEX(PIs[[Column1]:[SS]],MATCH(Checklist48[[#This Row],[SGUID]],PIs[SGUID],0),14))</f>
        <v>AQ-GFS 18.02.02</v>
      </c>
      <c r="K152" s="57" t="str">
        <f>IF(Checklist48[[#This Row],[SGUID]]="",IF(Checklist48[[#This Row],[SSGUID]]="",IF(Checklist48[[#This Row],[PIGUID]]="","",INDEX(PIs[[Column1]:[SS]],MATCH(Checklist48[[#This Row],[PIGUID]],PIs[GUID],0),4)),INDEX(PIs[[Column1]:[Ssbody]],MATCH(Checklist48[[#This Row],[SSGUID]],PIs[SSGUID],0),19)),INDEX(PIs[[Column1]:[SS]],MATCH(Checklist48[[#This Row],[SGUID]],PIs[SGUID],0),15))</f>
        <v>Hay establecidos procedimientos documentados para prevenir la contaminación cruzada en todas las etapas de producción, incluyendo la separación de equipos.</v>
      </c>
      <c r="L152" s="57" t="str">
        <f>IF(Checklist48[[#This Row],[SGUID]]="",IF(Checklist48[[#This Row],[SSGUID]]="",INDEX(PIs[[Column1]:[SS]],MATCH(Checklist48[[#This Row],[PIGUID]],PIs[GUID],0),6),""),"")</f>
        <v>Debe haber disponibles procedimientos documentados claros de desinfección/bioseguridad, especialmente entre las áreas de los reproductores y los espacios de contención de las especies en las primeras etapas de vida. Debe haber documentos e infraestructura.</v>
      </c>
      <c r="M152" s="57" t="str">
        <f>IF(Checklist48[[#This Row],[SSGUID]]="",IF(Checklist48[[#This Row],[PIGUID]]="","",INDEX(PIs[[Column1]:[SS]],MATCH(Checklist48[[#This Row],[PIGUID]],PIs[GUID],0),8)),"")</f>
        <v>Obligación Mayor</v>
      </c>
      <c r="N152" s="84"/>
      <c r="O152" s="84"/>
      <c r="P152" s="57" t="str">
        <f>IF(Checklist48[[#This Row],[ifna]]="NA","",IF(Checklist48[[#This Row],[RelatedPQ]]=0,"",IF(Checklist48[[#This Row],[RelatedPQ]]="","",IF((INDEX(S2PQ_relational[],MATCH(Checklist48[[#This Row],[PIGUID&amp;NO]],S2PQ_relational[PIGUID &amp; "NO"],0),1))=Checklist48[[#This Row],[PIGUID]],"no aplicable",""))))</f>
        <v/>
      </c>
      <c r="Q152" s="57" t="str">
        <f>IF(Checklist48[[#This Row],[N/A]]="no aplicable",INDEX(S2PQ[[Preguntas del paso 2]:[Justification]],MATCH(Checklist48[[#This Row],[RelatedPQ]],S2PQ[S2PQGUID],0),3),"")</f>
        <v/>
      </c>
      <c r="R152" s="84"/>
    </row>
    <row r="153" spans="2:18" ht="45" x14ac:dyDescent="0.25">
      <c r="B153" s="51"/>
      <c r="C153" s="46" t="s">
        <v>1096</v>
      </c>
      <c r="D153" s="58">
        <f>IF(Checklist48[[#This Row],[SGUID]]="",IF(Checklist48[[#This Row],[SSGUID]]="",0,1),1)</f>
        <v>1</v>
      </c>
      <c r="E153" s="46"/>
      <c r="F153" s="55" t="str">
        <f>_xlfn.IFNA(Checklist48[[#This Row],[RelatedPQ]],"NA")</f>
        <v/>
      </c>
      <c r="G153" s="55" t="str">
        <f>IF(Checklist48[[#This Row],[PIGUID]]="","",INDEX(S2PQ_relational[],MATCH(Checklist48[[#This Row],[PIGUID&amp;NO]],S2PQ_relational[PIGUID &amp; "NO"],0),2))</f>
        <v/>
      </c>
      <c r="H153" s="55" t="str">
        <f>Checklist48[[#This Row],[PIGUID]]&amp;"NO"</f>
        <v>NO</v>
      </c>
      <c r="I153" s="55" t="str">
        <f>IF(Checklist48[[#This Row],[PIGUID]]="","",INDEX(PIs[NA Exempt],MATCH(Checklist48[[#This Row],[PIGUID]],PIs[GUID],0),1))</f>
        <v/>
      </c>
      <c r="J153" s="57" t="str">
        <f>IF(Checklist48[[#This Row],[SGUID]]="",IF(Checklist48[[#This Row],[SSGUID]]="",IF(Checklist48[[#This Row],[PIGUID]]="","",INDEX(PIs[[Column1]:[SS]],MATCH(Checklist48[[#This Row],[PIGUID]],PIs[GUID],0),2)),INDEX(PIs[[Column1]:[SS]],MATCH(Checklist48[[#This Row],[SSGUID]],PIs[SSGUID],0),18)),INDEX(PIs[[Column1]:[SS]],MATCH(Checklist48[[#This Row],[SGUID]],PIs[SGUID],0),14))</f>
        <v>AQ 18.03 Masaje abdominal de reproductores</v>
      </c>
      <c r="K153" s="57" t="str">
        <f>IF(Checklist48[[#This Row],[SGUID]]="",IF(Checklist48[[#This Row],[SSGUID]]="",IF(Checklist48[[#This Row],[PIGUID]]="","",INDEX(PIs[[Column1]:[SS]],MATCH(Checklist48[[#This Row],[PIGUID]],PIs[GUID],0),4)),INDEX(PIs[[Column1]:[Ssbody]],MATCH(Checklist48[[#This Row],[SSGUID]],PIs[SSGUID],0),19)),INDEX(PIs[[Column1]:[SS]],MATCH(Checklist48[[#This Row],[SGUID]],PIs[SGUID],0),15))</f>
        <v xml:space="preserve">Si se realiza masaje abdominal en los reproductores, se debe tener en cuenta el bienestar animal.
</v>
      </c>
      <c r="L153" s="57" t="str">
        <f>IF(Checklist48[[#This Row],[SGUID]]="",IF(Checklist48[[#This Row],[SSGUID]]="",INDEX(PIs[[Column1]:[SS]],MATCH(Checklist48[[#This Row],[PIGUID]],PIs[GUID],0),6),""),"")</f>
        <v/>
      </c>
      <c r="M153" s="57" t="str">
        <f>IF(Checklist48[[#This Row],[SSGUID]]="",IF(Checklist48[[#This Row],[PIGUID]]="","",INDEX(PIs[[Column1]:[SS]],MATCH(Checklist48[[#This Row],[PIGUID]],PIs[GUID],0),8)),"")</f>
        <v/>
      </c>
      <c r="N153" s="84"/>
      <c r="O153" s="84"/>
      <c r="P153" s="57" t="str">
        <f>IF(Checklist48[[#This Row],[ifna]]="NA","",IF(Checklist48[[#This Row],[RelatedPQ]]=0,"",IF(Checklist48[[#This Row],[RelatedPQ]]="","",IF((INDEX(S2PQ_relational[],MATCH(Checklist48[[#This Row],[PIGUID&amp;NO]],S2PQ_relational[PIGUID &amp; "NO"],0),1))=Checklist48[[#This Row],[PIGUID]],"no aplicable",""))))</f>
        <v/>
      </c>
      <c r="Q153" s="57" t="str">
        <f>IF(Checklist48[[#This Row],[N/A]]="no aplicable",INDEX(S2PQ[[Preguntas del paso 2]:[Justification]],MATCH(Checklist48[[#This Row],[RelatedPQ]],S2PQ[S2PQGUID],0),3),"")</f>
        <v/>
      </c>
      <c r="R153" s="84"/>
    </row>
    <row r="154" spans="2:18" ht="33.75" x14ac:dyDescent="0.25">
      <c r="B154" s="51"/>
      <c r="C154" s="46"/>
      <c r="D154" s="58">
        <f>IF(Checklist48[[#This Row],[SGUID]]="",IF(Checklist48[[#This Row],[SSGUID]]="",0,1),1)</f>
        <v>0</v>
      </c>
      <c r="E154" s="46" t="s">
        <v>1089</v>
      </c>
      <c r="F154" s="55" t="str">
        <f>_xlfn.IFNA(Checklist48[[#This Row],[RelatedPQ]],"NA")</f>
        <v>NA</v>
      </c>
      <c r="G154" s="55" t="e">
        <f>IF(Checklist48[[#This Row],[PIGUID]]="","",INDEX(S2PQ_relational[],MATCH(Checklist48[[#This Row],[PIGUID&amp;NO]],S2PQ_relational[PIGUID &amp; "NO"],0),2))</f>
        <v>#N/A</v>
      </c>
      <c r="H154" s="55" t="str">
        <f>Checklist48[[#This Row],[PIGUID]]&amp;"NO"</f>
        <v>4yaKBuYGa8qugjHgSZqKTzNO</v>
      </c>
      <c r="I154" s="55" t="b">
        <f>IF(Checklist48[[#This Row],[PIGUID]]="","",INDEX(PIs[NA Exempt],MATCH(Checklist48[[#This Row],[PIGUID]],PIs[GUID],0),1))</f>
        <v>0</v>
      </c>
      <c r="J154" s="57" t="str">
        <f>IF(Checklist48[[#This Row],[SGUID]]="",IF(Checklist48[[#This Row],[SSGUID]]="",IF(Checklist48[[#This Row],[PIGUID]]="","",INDEX(PIs[[Column1]:[SS]],MATCH(Checklist48[[#This Row],[PIGUID]],PIs[GUID],0),2)),INDEX(PIs[[Column1]:[SS]],MATCH(Checklist48[[#This Row],[SSGUID]],PIs[SSGUID],0),18)),INDEX(PIs[[Column1]:[SS]],MATCH(Checklist48[[#This Row],[SGUID]],PIs[SGUID],0),14))</f>
        <v>AQ-GFS 18.03.01</v>
      </c>
      <c r="K154" s="57" t="str">
        <f>IF(Checklist48[[#This Row],[SGUID]]="",IF(Checklist48[[#This Row],[SSGUID]]="",IF(Checklist48[[#This Row],[PIGUID]]="","",INDEX(PIs[[Column1]:[SS]],MATCH(Checklist48[[#This Row],[PIGUID]],PIs[GUID],0),4)),INDEX(PIs[[Column1]:[Ssbody]],MATCH(Checklist48[[#This Row],[SSGUID]],PIs[SSGUID],0),19)),INDEX(PIs[[Column1]:[SS]],MATCH(Checklist48[[#This Row],[SGUID]],PIs[SGUID],0),15))</f>
        <v>Se anestesia a los peces durante el masaje abdominal y la extracción de gametos (huevos o esperma) para evitar el estrés de los peces.</v>
      </c>
      <c r="L154" s="57" t="str">
        <f>IF(Checklist48[[#This Row],[SGUID]]="",IF(Checklist48[[#This Row],[SSGUID]]="",INDEX(PIs[[Column1]:[SS]],MATCH(Checklist48[[#This Row],[PIGUID]],PIs[GUID],0),6),""),"")</f>
        <v>Los registros del uso de anestésicos deben estar disponibles para la auditoría realizada por el organismo de certificación (OC).</v>
      </c>
      <c r="M154" s="57" t="str">
        <f>IF(Checklist48[[#This Row],[SSGUID]]="",IF(Checklist48[[#This Row],[PIGUID]]="","",INDEX(PIs[[Column1]:[SS]],MATCH(Checklist48[[#This Row],[PIGUID]],PIs[GUID],0),8)),"")</f>
        <v>Obligación Mayor</v>
      </c>
      <c r="N154" s="84"/>
      <c r="O154" s="84"/>
      <c r="P154" s="57" t="str">
        <f>IF(Checklist48[[#This Row],[ifna]]="NA","",IF(Checklist48[[#This Row],[RelatedPQ]]=0,"",IF(Checklist48[[#This Row],[RelatedPQ]]="","",IF((INDEX(S2PQ_relational[],MATCH(Checklist48[[#This Row],[PIGUID&amp;NO]],S2PQ_relational[PIGUID &amp; "NO"],0),1))=Checklist48[[#This Row],[PIGUID]],"no aplicable",""))))</f>
        <v/>
      </c>
      <c r="Q154" s="57" t="str">
        <f>IF(Checklist48[[#This Row],[N/A]]="no aplicable",INDEX(S2PQ[[Preguntas del paso 2]:[Justification]],MATCH(Checklist48[[#This Row],[RelatedPQ]],S2PQ[S2PQGUID],0),3),"")</f>
        <v/>
      </c>
      <c r="R154" s="84"/>
    </row>
    <row r="155" spans="2:18" ht="78.75" x14ac:dyDescent="0.25">
      <c r="B155" s="51"/>
      <c r="C155" s="46"/>
      <c r="D155" s="58">
        <f>IF(Checklist48[[#This Row],[SGUID]]="",IF(Checklist48[[#This Row],[SSGUID]]="",0,1),1)</f>
        <v>0</v>
      </c>
      <c r="E155" s="46" t="s">
        <v>1155</v>
      </c>
      <c r="F155" s="55" t="str">
        <f>_xlfn.IFNA(Checklist48[[#This Row],[RelatedPQ]],"NA")</f>
        <v>NA</v>
      </c>
      <c r="G155" s="55" t="e">
        <f>IF(Checklist48[[#This Row],[PIGUID]]="","",INDEX(S2PQ_relational[],MATCH(Checklist48[[#This Row],[PIGUID&amp;NO]],S2PQ_relational[PIGUID &amp; "NO"],0),2))</f>
        <v>#N/A</v>
      </c>
      <c r="H155" s="55" t="str">
        <f>Checklist48[[#This Row],[PIGUID]]&amp;"NO"</f>
        <v>4pkPrjj4SbzLKZl5QPhDuHNO</v>
      </c>
      <c r="I155" s="55" t="b">
        <f>IF(Checklist48[[#This Row],[PIGUID]]="","",INDEX(PIs[NA Exempt],MATCH(Checklist48[[#This Row],[PIGUID]],PIs[GUID],0),1))</f>
        <v>0</v>
      </c>
      <c r="J155" s="57" t="str">
        <f>IF(Checklist48[[#This Row],[SGUID]]="",IF(Checklist48[[#This Row],[SSGUID]]="",IF(Checklist48[[#This Row],[PIGUID]]="","",INDEX(PIs[[Column1]:[SS]],MATCH(Checklist48[[#This Row],[PIGUID]],PIs[GUID],0),2)),INDEX(PIs[[Column1]:[SS]],MATCH(Checklist48[[#This Row],[SSGUID]],PIs[SSGUID],0),18)),INDEX(PIs[[Column1]:[SS]],MATCH(Checklist48[[#This Row],[SGUID]],PIs[SGUID],0),14))</f>
        <v>AQ-GFS 18.03.02</v>
      </c>
      <c r="K155" s="57" t="str">
        <f>IF(Checklist48[[#This Row],[SGUID]]="",IF(Checklist48[[#This Row],[SSGUID]]="",IF(Checklist48[[#This Row],[PIGUID]]="","",INDEX(PIs[[Column1]:[SS]],MATCH(Checklist48[[#This Row],[PIGUID]],PIs[GUID],0),4)),INDEX(PIs[[Column1]:[Ssbody]],MATCH(Checklist48[[#This Row],[SSGUID]],PIs[SSGUID],0),19)),INDEX(PIs[[Column1]:[SS]],MATCH(Checklist48[[#This Row],[SGUID]],PIs[SGUID],0),15))</f>
        <v>Si para la liberación de huevos se requiere incisión, esto solo se hace cuando los ejemplares de cultivo están anestesiados o muertos.</v>
      </c>
      <c r="L155" s="57" t="str">
        <f>IF(Checklist48[[#This Row],[SGUID]]="",IF(Checklist48[[#This Row],[SSGUID]]="",INDEX(PIs[[Column1]:[SS]],MATCH(Checklist48[[#This Row],[PIGUID]],PIs[GUID],0),6),""),"")</f>
        <v>Para la auditoría realizada por el organismo de certificación (OC) debe haber disponible un procedimiento documentado para la liberación de huevos, y dicho procedimiento debe identificar el método específico de anestesia o seguir los métodos de aturdimiento y sacrificio mecánicos o eléctricos especificados.</v>
      </c>
      <c r="M155" s="57" t="str">
        <f>IF(Checklist48[[#This Row],[SSGUID]]="",IF(Checklist48[[#This Row],[PIGUID]]="","",INDEX(PIs[[Column1]:[SS]],MATCH(Checklist48[[#This Row],[PIGUID]],PIs[GUID],0),8)),"")</f>
        <v>Obligación Mayor</v>
      </c>
      <c r="N155" s="84"/>
      <c r="O155" s="84"/>
      <c r="P155" s="57" t="str">
        <f>IF(Checklist48[[#This Row],[ifna]]="NA","",IF(Checklist48[[#This Row],[RelatedPQ]]=0,"",IF(Checklist48[[#This Row],[RelatedPQ]]="","",IF((INDEX(S2PQ_relational[],MATCH(Checklist48[[#This Row],[PIGUID&amp;NO]],S2PQ_relational[PIGUID &amp; "NO"],0),1))=Checklist48[[#This Row],[PIGUID]],"no aplicable",""))))</f>
        <v/>
      </c>
      <c r="Q155" s="57" t="str">
        <f>IF(Checklist48[[#This Row],[N/A]]="no aplicable",INDEX(S2PQ[[Preguntas del paso 2]:[Justification]],MATCH(Checklist48[[#This Row],[RelatedPQ]],S2PQ[S2PQGUID],0),3),"")</f>
        <v/>
      </c>
      <c r="R155" s="84"/>
    </row>
    <row r="156" spans="2:18" ht="33.75" x14ac:dyDescent="0.25">
      <c r="B156" s="51" t="s">
        <v>1026</v>
      </c>
      <c r="C156" s="46"/>
      <c r="D156" s="58">
        <f>IF(Checklist48[[#This Row],[SGUID]]="",IF(Checklist48[[#This Row],[SSGUID]]="",0,1),1)</f>
        <v>1</v>
      </c>
      <c r="E156" s="46"/>
      <c r="F156" s="55" t="str">
        <f>_xlfn.IFNA(Checklist48[[#This Row],[RelatedPQ]],"NA")</f>
        <v/>
      </c>
      <c r="G156" s="55" t="str">
        <f>IF(Checklist48[[#This Row],[PIGUID]]="","",INDEX(S2PQ_relational[],MATCH(Checklist48[[#This Row],[PIGUID&amp;NO]],S2PQ_relational[PIGUID &amp; "NO"],0),2))</f>
        <v/>
      </c>
      <c r="H156" s="55" t="str">
        <f>Checklist48[[#This Row],[PIGUID]]&amp;"NO"</f>
        <v>NO</v>
      </c>
      <c r="I156" s="55" t="str">
        <f>IF(Checklist48[[#This Row],[PIGUID]]="","",INDEX(PIs[NA Exempt],MATCH(Checklist48[[#This Row],[PIGUID]],PIs[GUID],0),1))</f>
        <v/>
      </c>
      <c r="J156" s="57" t="str">
        <f>IF(Checklist48[[#This Row],[SGUID]]="",IF(Checklist48[[#This Row],[SSGUID]]="",IF(Checklist48[[#This Row],[PIGUID]]="","",INDEX(PIs[[Column1]:[SS]],MATCH(Checklist48[[#This Row],[PIGUID]],PIs[GUID],0),2)),INDEX(PIs[[Column1]:[SS]],MATCH(Checklist48[[#This Row],[SSGUID]],PIs[SSGUID],0),18)),INDEX(PIs[[Column1]:[SS]],MATCH(Checklist48[[#This Row],[SGUID]],PIs[SGUID],0),14))</f>
        <v>AQ 19 COMPUESTOS QUÍMICOS</v>
      </c>
      <c r="K156" s="57" t="str">
        <f>IF(Checklist48[[#This Row],[SGUID]]="",IF(Checklist48[[#This Row],[SSGUID]]="",IF(Checklist48[[#This Row],[PIGUID]]="","",INDEX(PIs[[Column1]:[SS]],MATCH(Checklist48[[#This Row],[PIGUID]],PIs[GUID],0),4)),INDEX(PIs[[Column1]:[Ssbody]],MATCH(Checklist48[[#This Row],[SSGUID]],PIs[SSGUID],0),19)),INDEX(PIs[[Column1]:[SS]],MATCH(Checklist48[[#This Row],[SGUID]],PIs[SGUID],0),15))</f>
        <v>Consulte la introducción, sección “Compuestos químicos”.</v>
      </c>
      <c r="L156" s="57" t="str">
        <f>IF(Checklist48[[#This Row],[SGUID]]="",IF(Checklist48[[#This Row],[SSGUID]]="",INDEX(PIs[[Column1]:[SS]],MATCH(Checklist48[[#This Row],[PIGUID]],PIs[GUID],0),6),""),"")</f>
        <v/>
      </c>
      <c r="M156" s="57" t="str">
        <f>IF(Checklist48[[#This Row],[SSGUID]]="",IF(Checklist48[[#This Row],[PIGUID]]="","",INDEX(PIs[[Column1]:[SS]],MATCH(Checklist48[[#This Row],[PIGUID]],PIs[GUID],0),8)),"")</f>
        <v/>
      </c>
      <c r="N156" s="84"/>
      <c r="O156" s="84"/>
      <c r="P156" s="57" t="str">
        <f>IF(Checklist48[[#This Row],[ifna]]="NA","",IF(Checklist48[[#This Row],[RelatedPQ]]=0,"",IF(Checklist48[[#This Row],[RelatedPQ]]="","",IF((INDEX(S2PQ_relational[],MATCH(Checklist48[[#This Row],[PIGUID&amp;NO]],S2PQ_relational[PIGUID &amp; "NO"],0),1))=Checklist48[[#This Row],[PIGUID]],"no aplicable",""))))</f>
        <v/>
      </c>
      <c r="Q156" s="57" t="str">
        <f>IF(Checklist48[[#This Row],[N/A]]="no aplicable",INDEX(S2PQ[[Preguntas del paso 2]:[Justification]],MATCH(Checklist48[[#This Row],[RelatedPQ]],S2PQ[S2PQGUID],0),3),"")</f>
        <v/>
      </c>
      <c r="R156" s="84"/>
    </row>
    <row r="157" spans="2:18" ht="56.25" x14ac:dyDescent="0.25">
      <c r="B157" s="51"/>
      <c r="C157" s="46" t="s">
        <v>1027</v>
      </c>
      <c r="D157" s="58">
        <f>IF(Checklist48[[#This Row],[SGUID]]="",IF(Checklist48[[#This Row],[SSGUID]]="",0,1),1)</f>
        <v>1</v>
      </c>
      <c r="E157" s="46"/>
      <c r="F157" s="55" t="str">
        <f>_xlfn.IFNA(Checklist48[[#This Row],[RelatedPQ]],"NA")</f>
        <v/>
      </c>
      <c r="G157" s="55" t="str">
        <f>IF(Checklist48[[#This Row],[PIGUID]]="","",INDEX(S2PQ_relational[],MATCH(Checklist48[[#This Row],[PIGUID&amp;NO]],S2PQ_relational[PIGUID &amp; "NO"],0),2))</f>
        <v/>
      </c>
      <c r="H157" s="55" t="str">
        <f>Checklist48[[#This Row],[PIGUID]]&amp;"NO"</f>
        <v>NO</v>
      </c>
      <c r="I157" s="55" t="str">
        <f>IF(Checklist48[[#This Row],[PIGUID]]="","",INDEX(PIs[NA Exempt],MATCH(Checklist48[[#This Row],[PIGUID]],PIs[GUID],0),1))</f>
        <v/>
      </c>
      <c r="J157" s="57" t="str">
        <f>IF(Checklist48[[#This Row],[SGUID]]="",IF(Checklist48[[#This Row],[SSGUID]]="",IF(Checklist48[[#This Row],[PIGUID]]="","",INDEX(PIs[[Column1]:[SS]],MATCH(Checklist48[[#This Row],[PIGUID]],PIs[GUID],0),2)),INDEX(PIs[[Column1]:[SS]],MATCH(Checklist48[[#This Row],[SSGUID]],PIs[SSGUID],0),18)),INDEX(PIs[[Column1]:[SS]],MATCH(Checklist48[[#This Row],[SGUID]],PIs[SGUID],0),14))</f>
        <v>AQ 19.01 Almacenamiento de compuestos químicos</v>
      </c>
      <c r="K157" s="57" t="str">
        <f>IF(Checklist48[[#This Row],[SGUID]]="",IF(Checklist48[[#This Row],[SSGUID]]="",IF(Checklist48[[#This Row],[PIGUID]]="","",INDEX(PIs[[Column1]:[SS]],MATCH(Checklist48[[#This Row],[PIGUID]],PIs[GUID],0),4)),INDEX(PIs[[Column1]:[Ssbody]],MATCH(Checklist48[[#This Row],[SSGUID]],PIs[SSGUID],0),19)),INDEX(PIs[[Column1]:[SS]],MATCH(Checklist48[[#This Row],[SGUID]],PIs[SGUID],0),15))</f>
        <v>-</v>
      </c>
      <c r="L157" s="57" t="str">
        <f>IF(Checklist48[[#This Row],[SGUID]]="",IF(Checklist48[[#This Row],[SSGUID]]="",INDEX(PIs[[Column1]:[SS]],MATCH(Checklist48[[#This Row],[PIGUID]],PIs[GUID],0),6),""),"")</f>
        <v/>
      </c>
      <c r="M157" s="57" t="str">
        <f>IF(Checklist48[[#This Row],[SSGUID]]="",IF(Checklist48[[#This Row],[PIGUID]]="","",INDEX(PIs[[Column1]:[SS]],MATCH(Checklist48[[#This Row],[PIGUID]],PIs[GUID],0),8)),"")</f>
        <v/>
      </c>
      <c r="N157" s="84"/>
      <c r="O157" s="84"/>
      <c r="P157" s="57" t="str">
        <f>IF(Checklist48[[#This Row],[ifna]]="NA","",IF(Checklist48[[#This Row],[RelatedPQ]]=0,"",IF(Checklist48[[#This Row],[RelatedPQ]]="","",IF((INDEX(S2PQ_relational[],MATCH(Checklist48[[#This Row],[PIGUID&amp;NO]],S2PQ_relational[PIGUID &amp; "NO"],0),1))=Checklist48[[#This Row],[PIGUID]],"no aplicable",""))))</f>
        <v/>
      </c>
      <c r="Q157" s="57" t="str">
        <f>IF(Checklist48[[#This Row],[N/A]]="no aplicable",INDEX(S2PQ[[Preguntas del paso 2]:[Justification]],MATCH(Checklist48[[#This Row],[RelatedPQ]],S2PQ[S2PQGUID],0),3),"")</f>
        <v/>
      </c>
      <c r="R157" s="84"/>
    </row>
    <row r="158" spans="2:18" ht="56.25" x14ac:dyDescent="0.25">
      <c r="B158" s="51"/>
      <c r="C158" s="46"/>
      <c r="D158" s="58">
        <f>IF(Checklist48[[#This Row],[SGUID]]="",IF(Checklist48[[#This Row],[SSGUID]]="",0,1),1)</f>
        <v>0</v>
      </c>
      <c r="E158" s="46" t="s">
        <v>1609</v>
      </c>
      <c r="F158" s="55" t="str">
        <f>_xlfn.IFNA(Checklist48[[#This Row],[RelatedPQ]],"NA")</f>
        <v>NA</v>
      </c>
      <c r="G158" s="55" t="e">
        <f>IF(Checklist48[[#This Row],[PIGUID]]="","",INDEX(S2PQ_relational[],MATCH(Checklist48[[#This Row],[PIGUID&amp;NO]],S2PQ_relational[PIGUID &amp; "NO"],0),2))</f>
        <v>#N/A</v>
      </c>
      <c r="H158" s="55" t="str">
        <f>Checklist48[[#This Row],[PIGUID]]&amp;"NO"</f>
        <v>4vuC0EtgS8JV1J76tWmCuvNO</v>
      </c>
      <c r="I158" s="55" t="b">
        <f>IF(Checklist48[[#This Row],[PIGUID]]="","",INDEX(PIs[NA Exempt],MATCH(Checklist48[[#This Row],[PIGUID]],PIs[GUID],0),1))</f>
        <v>1</v>
      </c>
      <c r="J158" s="57" t="str">
        <f>IF(Checklist48[[#This Row],[SGUID]]="",IF(Checklist48[[#This Row],[SSGUID]]="",IF(Checklist48[[#This Row],[PIGUID]]="","",INDEX(PIs[[Column1]:[SS]],MATCH(Checklist48[[#This Row],[PIGUID]],PIs[GUID],0),2)),INDEX(PIs[[Column1]:[SS]],MATCH(Checklist48[[#This Row],[SSGUID]],PIs[SSGUID],0),18)),INDEX(PIs[[Column1]:[SS]],MATCH(Checklist48[[#This Row],[SGUID]],PIs[SGUID],0),14))</f>
        <v>AQ-GFS 19.01.01</v>
      </c>
      <c r="K158" s="57" t="str">
        <f>IF(Checklist48[[#This Row],[SGUID]]="",IF(Checklist48[[#This Row],[SSGUID]]="",IF(Checklist48[[#This Row],[PIGUID]]="","",INDEX(PIs[[Column1]:[SS]],MATCH(Checklist48[[#This Row],[PIGUID]],PIs[GUID],0),4)),INDEX(PIs[[Column1]:[Ssbody]],MATCH(Checklist48[[#This Row],[SSGUID]],PIs[SSGUID],0),19)),INDEX(PIs[[Column1]:[SS]],MATCH(Checklist48[[#This Row],[SGUID]],PIs[SGUID],0),15))</f>
        <v>Hay un inventario documentado y fácilmente accesible de todos los productos químicos en el almacén.</v>
      </c>
      <c r="L158" s="57" t="str">
        <f>IF(Checklist48[[#This Row],[SGUID]]="",IF(Checklist48[[#This Row],[SSGUID]]="",INDEX(PIs[[Column1]:[SS]],MATCH(Checklist48[[#This Row],[PIGUID]],PIs[GUID],0),6),""),"")</f>
        <v>Para todos los productos químicos en el almacén, debe haber un registro documentado y actualizado del inventario en el que se incluyan los registros de movimientos (usos y cantidades).
Sin opción de “N/A”.</v>
      </c>
      <c r="M158" s="57" t="str">
        <f>IF(Checklist48[[#This Row],[SSGUID]]="",IF(Checklist48[[#This Row],[PIGUID]]="","",INDEX(PIs[[Column1]:[SS]],MATCH(Checklist48[[#This Row],[PIGUID]],PIs[GUID],0),8)),"")</f>
        <v>Obligación Mayor</v>
      </c>
      <c r="N158" s="84"/>
      <c r="O158" s="84"/>
      <c r="P158" s="57" t="str">
        <f>IF(Checklist48[[#This Row],[ifna]]="NA","",IF(Checklist48[[#This Row],[RelatedPQ]]=0,"",IF(Checklist48[[#This Row],[RelatedPQ]]="","",IF((INDEX(S2PQ_relational[],MATCH(Checklist48[[#This Row],[PIGUID&amp;NO]],S2PQ_relational[PIGUID &amp; "NO"],0),1))=Checklist48[[#This Row],[PIGUID]],"no aplicable",""))))</f>
        <v/>
      </c>
      <c r="Q158" s="57" t="str">
        <f>IF(Checklist48[[#This Row],[N/A]]="no aplicable",INDEX(S2PQ[[Preguntas del paso 2]:[Justification]],MATCH(Checklist48[[#This Row],[RelatedPQ]],S2PQ[S2PQGUID],0),3),"")</f>
        <v/>
      </c>
      <c r="R158" s="84"/>
    </row>
    <row r="159" spans="2:18" ht="135" x14ac:dyDescent="0.25">
      <c r="B159" s="51"/>
      <c r="C159" s="46"/>
      <c r="D159" s="58">
        <f>IF(Checklist48[[#This Row],[SGUID]]="",IF(Checklist48[[#This Row],[SSGUID]]="",0,1),1)</f>
        <v>0</v>
      </c>
      <c r="E159" s="46" t="s">
        <v>1077</v>
      </c>
      <c r="F159" s="55" t="str">
        <f>_xlfn.IFNA(Checklist48[[#This Row],[RelatedPQ]],"NA")</f>
        <v>NA</v>
      </c>
      <c r="G159" s="55" t="e">
        <f>IF(Checklist48[[#This Row],[PIGUID]]="","",INDEX(S2PQ_relational[],MATCH(Checklist48[[#This Row],[PIGUID&amp;NO]],S2PQ_relational[PIGUID &amp; "NO"],0),2))</f>
        <v>#N/A</v>
      </c>
      <c r="H159" s="55" t="str">
        <f>Checklist48[[#This Row],[PIGUID]]&amp;"NO"</f>
        <v>2Ri5jP4RFDvMjGPb7KWJusNO</v>
      </c>
      <c r="I159" s="55" t="b">
        <f>IF(Checklist48[[#This Row],[PIGUID]]="","",INDEX(PIs[NA Exempt],MATCH(Checklist48[[#This Row],[PIGUID]],PIs[GUID],0),1))</f>
        <v>1</v>
      </c>
      <c r="J159" s="57" t="str">
        <f>IF(Checklist48[[#This Row],[SGUID]]="",IF(Checklist48[[#This Row],[SSGUID]]="",IF(Checklist48[[#This Row],[PIGUID]]="","",INDEX(PIs[[Column1]:[SS]],MATCH(Checklist48[[#This Row],[PIGUID]],PIs[GUID],0),2)),INDEX(PIs[[Column1]:[SS]],MATCH(Checklist48[[#This Row],[SSGUID]],PIs[SSGUID],0),18)),INDEX(PIs[[Column1]:[SS]],MATCH(Checklist48[[#This Row],[SGUID]],PIs[SGUID],0),14))</f>
        <v>AQ-GFS 19.01.02</v>
      </c>
      <c r="K159" s="57" t="str">
        <f>IF(Checklist48[[#This Row],[SGUID]]="",IF(Checklist48[[#This Row],[SSGUID]]="",IF(Checklist48[[#This Row],[PIGUID]]="","",INDEX(PIs[[Column1]:[SS]],MATCH(Checklist48[[#This Row],[PIGUID]],PIs[GUID],0),4)),INDEX(PIs[[Column1]:[Ssbody]],MATCH(Checklist48[[#This Row],[SSGUID]],PIs[SSGUID],0),19)),INDEX(PIs[[Column1]:[SS]],MATCH(Checklist48[[#This Row],[SGUID]],PIs[SGUID],0),15))</f>
        <v>Se dispone de las hojas de datos técnicos (especificaciones técnicas del fabricante) y las hojas de datos de seguridad para todos los compuestos químicos.</v>
      </c>
      <c r="L159" s="57" t="str">
        <f>IF(Checklist48[[#This Row],[SGUID]]="",IF(Checklist48[[#This Row],[SSGUID]]="",INDEX(PIs[[Column1]:[SS]],MATCH(Checklist48[[#This Row],[PIGUID]],PIs[GUID],0),6),""),"")</f>
        <v>Para todos los compuestos químicos, debe haber disponibles hojas de datos técnicos y hojas de datos de seguridad. Estas deben describir, como mínimo, la aplicación del compuesto, la composición/sustancias activas, la información de toxicidad, las dosis y el método de aplicación, el equipo de protección individual (EPI) para su manipulación y la información de emergencia, así como las medidas en el caso de contaminación del operario. El uso de compuestos químicos debe estar en consonancia con la hoja de datos técnicos y la hoja de datos de seguridad.
Sin opción de “N/A”.</v>
      </c>
      <c r="M159" s="57" t="str">
        <f>IF(Checklist48[[#This Row],[SSGUID]]="",IF(Checklist48[[#This Row],[PIGUID]]="","",INDEX(PIs[[Column1]:[SS]],MATCH(Checklist48[[#This Row],[PIGUID]],PIs[GUID],0),8)),"")</f>
        <v>Obligación Mayor</v>
      </c>
      <c r="N159" s="84"/>
      <c r="O159" s="84"/>
      <c r="P159" s="57" t="str">
        <f>IF(Checklist48[[#This Row],[ifna]]="NA","",IF(Checklist48[[#This Row],[RelatedPQ]]=0,"",IF(Checklist48[[#This Row],[RelatedPQ]]="","",IF((INDEX(S2PQ_relational[],MATCH(Checklist48[[#This Row],[PIGUID&amp;NO]],S2PQ_relational[PIGUID &amp; "NO"],0),1))=Checklist48[[#This Row],[PIGUID]],"no aplicable",""))))</f>
        <v/>
      </c>
      <c r="Q159" s="57" t="str">
        <f>IF(Checklist48[[#This Row],[N/A]]="no aplicable",INDEX(S2PQ[[Preguntas del paso 2]:[Justification]],MATCH(Checklist48[[#This Row],[RelatedPQ]],S2PQ[S2PQGUID],0),3),"")</f>
        <v/>
      </c>
      <c r="R159" s="84"/>
    </row>
    <row r="160" spans="2:18" ht="78.75" x14ac:dyDescent="0.25">
      <c r="B160" s="51"/>
      <c r="C160" s="46"/>
      <c r="D160" s="58">
        <f>IF(Checklist48[[#This Row],[SGUID]]="",IF(Checklist48[[#This Row],[SSGUID]]="",0,1),1)</f>
        <v>0</v>
      </c>
      <c r="E160" s="46" t="s">
        <v>1621</v>
      </c>
      <c r="F160" s="55" t="str">
        <f>_xlfn.IFNA(Checklist48[[#This Row],[RelatedPQ]],"NA")</f>
        <v>NA</v>
      </c>
      <c r="G160" s="55" t="e">
        <f>IF(Checklist48[[#This Row],[PIGUID]]="","",INDEX(S2PQ_relational[],MATCH(Checklist48[[#This Row],[PIGUID&amp;NO]],S2PQ_relational[PIGUID &amp; "NO"],0),2))</f>
        <v>#N/A</v>
      </c>
      <c r="H160" s="55" t="str">
        <f>Checklist48[[#This Row],[PIGUID]]&amp;"NO"</f>
        <v>3vBlq47B5fs20imJ2gjswlNO</v>
      </c>
      <c r="I160" s="55" t="b">
        <f>IF(Checklist48[[#This Row],[PIGUID]]="","",INDEX(PIs[NA Exempt],MATCH(Checklist48[[#This Row],[PIGUID]],PIs[GUID],0),1))</f>
        <v>0</v>
      </c>
      <c r="J160" s="57" t="str">
        <f>IF(Checklist48[[#This Row],[SGUID]]="",IF(Checklist48[[#This Row],[SSGUID]]="",IF(Checklist48[[#This Row],[PIGUID]]="","",INDEX(PIs[[Column1]:[SS]],MATCH(Checklist48[[#This Row],[PIGUID]],PIs[GUID],0),2)),INDEX(PIs[[Column1]:[SS]],MATCH(Checklist48[[#This Row],[SSGUID]],PIs[SSGUID],0),18)),INDEX(PIs[[Column1]:[SS]],MATCH(Checklist48[[#This Row],[SGUID]],PIs[SGUID],0),14))</f>
        <v>AQ-GFS 19.01.03</v>
      </c>
      <c r="K160" s="57" t="str">
        <f>IF(Checklist48[[#This Row],[SGUID]]="",IF(Checklist48[[#This Row],[SSGUID]]="",IF(Checklist48[[#This Row],[PIGUID]]="","",INDEX(PIs[[Column1]:[SS]],MATCH(Checklist48[[#This Row],[PIGUID]],PIs[GUID],0),4)),INDEX(PIs[[Column1]:[Ssbody]],MATCH(Checklist48[[#This Row],[SSGUID]],PIs[SSGUID],0),19)),INDEX(PIs[[Column1]:[SS]],MATCH(Checklist48[[#This Row],[SGUID]],PIs[SGUID],0),15))</f>
        <v>Se puede demostrar que todos los compuestos químicos están aprobados para los procesos de producción acuícola.</v>
      </c>
      <c r="L160" s="57" t="str">
        <f>IF(Checklist48[[#This Row],[SGUID]]="",IF(Checklist48[[#This Row],[SSGUID]]="",INDEX(PIs[[Column1]:[SS]],MATCH(Checklist48[[#This Row],[PIGUID]],PIs[GUID],0),6),""),"")</f>
        <v>Se debe poder demostrar que todos los compuestos químicos están aprobados para utilizarse en procesos de producción acuícola en los países de producción y de destino. En caso de que no haya legislación sobre las sustancias químicas/activas específicas, debe haber evidencia de que una persona cualificada ha realizado una evaluación de riesgos.</v>
      </c>
      <c r="M160" s="57" t="str">
        <f>IF(Checklist48[[#This Row],[SSGUID]]="",IF(Checklist48[[#This Row],[PIGUID]]="","",INDEX(PIs[[Column1]:[SS]],MATCH(Checklist48[[#This Row],[PIGUID]],PIs[GUID],0),8)),"")</f>
        <v>Obligación Mayor</v>
      </c>
      <c r="N160" s="84"/>
      <c r="O160" s="84"/>
      <c r="P160" s="57" t="str">
        <f>IF(Checklist48[[#This Row],[ifna]]="NA","",IF(Checklist48[[#This Row],[RelatedPQ]]=0,"",IF(Checklist48[[#This Row],[RelatedPQ]]="","",IF((INDEX(S2PQ_relational[],MATCH(Checklist48[[#This Row],[PIGUID&amp;NO]],S2PQ_relational[PIGUID &amp; "NO"],0),1))=Checklist48[[#This Row],[PIGUID]],"no aplicable",""))))</f>
        <v/>
      </c>
      <c r="Q160" s="57" t="str">
        <f>IF(Checklist48[[#This Row],[N/A]]="no aplicable",INDEX(S2PQ[[Preguntas del paso 2]:[Justification]],MATCH(Checklist48[[#This Row],[RelatedPQ]],S2PQ[S2PQGUID],0),3),"")</f>
        <v/>
      </c>
      <c r="R160" s="84"/>
    </row>
    <row r="161" spans="2:18" ht="78.75" x14ac:dyDescent="0.25">
      <c r="B161" s="51"/>
      <c r="C161" s="46"/>
      <c r="D161" s="58">
        <f>IF(Checklist48[[#This Row],[SGUID]]="",IF(Checklist48[[#This Row],[SSGUID]]="",0,1),1)</f>
        <v>0</v>
      </c>
      <c r="E161" s="46" t="s">
        <v>1615</v>
      </c>
      <c r="F161" s="55" t="str">
        <f>_xlfn.IFNA(Checklist48[[#This Row],[RelatedPQ]],"NA")</f>
        <v>NA</v>
      </c>
      <c r="G161" s="55" t="e">
        <f>IF(Checklist48[[#This Row],[PIGUID]]="","",INDEX(S2PQ_relational[],MATCH(Checklist48[[#This Row],[PIGUID&amp;NO]],S2PQ_relational[PIGUID &amp; "NO"],0),2))</f>
        <v>#N/A</v>
      </c>
      <c r="H161" s="55" t="str">
        <f>Checklist48[[#This Row],[PIGUID]]&amp;"NO"</f>
        <v>5FNssZFe8Kc55wAM4SdwZFNO</v>
      </c>
      <c r="I161" s="55" t="b">
        <f>IF(Checklist48[[#This Row],[PIGUID]]="","",INDEX(PIs[NA Exempt],MATCH(Checklist48[[#This Row],[PIGUID]],PIs[GUID],0),1))</f>
        <v>1</v>
      </c>
      <c r="J161" s="57" t="str">
        <f>IF(Checklist48[[#This Row],[SGUID]]="",IF(Checklist48[[#This Row],[SSGUID]]="",IF(Checklist48[[#This Row],[PIGUID]]="","",INDEX(PIs[[Column1]:[SS]],MATCH(Checklist48[[#This Row],[PIGUID]],PIs[GUID],0),2)),INDEX(PIs[[Column1]:[SS]],MATCH(Checklist48[[#This Row],[SSGUID]],PIs[SSGUID],0),18)),INDEX(PIs[[Column1]:[SS]],MATCH(Checklist48[[#This Row],[SGUID]],PIs[SGUID],0),14))</f>
        <v>AQ-GFS 19.01.04</v>
      </c>
      <c r="K161" s="57" t="str">
        <f>IF(Checklist48[[#This Row],[SGUID]]="",IF(Checklist48[[#This Row],[SSGUID]]="",IF(Checklist48[[#This Row],[PIGUID]]="","",INDEX(PIs[[Column1]:[SS]],MATCH(Checklist48[[#This Row],[PIGUID]],PIs[GUID],0),4)),INDEX(PIs[[Column1]:[Ssbody]],MATCH(Checklist48[[#This Row],[SSGUID]],PIs[SSGUID],0),19)),INDEX(PIs[[Column1]:[SS]],MATCH(Checklist48[[#This Row],[SGUID]],PIs[SGUID],0),15))</f>
        <v>Los productos químicos se almacenan de acuerdo con las instrucciones del fabricante y la legislación.</v>
      </c>
      <c r="L161" s="57" t="str">
        <f>IF(Checklist48[[#This Row],[SGUID]]="",IF(Checklist48[[#This Row],[SSGUID]]="",INDEX(PIs[[Column1]:[SS]],MATCH(Checklist48[[#This Row],[PIGUID]],PIs[GUID],0),6),""),"")</f>
        <v>Los productos químicos se deben almacenar en un lugar seguro y bajo llave, de acuerdo con las instrucciones del fabricante, la legislación y, cuando proceda, separados físicamente. Para cumplir con este punto, se debe realizar una evaluación visual del almacén de productos químicos.
Sin opción de “N/A”.</v>
      </c>
      <c r="M161" s="57" t="str">
        <f>IF(Checklist48[[#This Row],[SSGUID]]="",IF(Checklist48[[#This Row],[PIGUID]]="","",INDEX(PIs[[Column1]:[SS]],MATCH(Checklist48[[#This Row],[PIGUID]],PIs[GUID],0),8)),"")</f>
        <v>Obligación Mayor</v>
      </c>
      <c r="N161" s="84"/>
      <c r="O161" s="84"/>
      <c r="P161" s="57" t="str">
        <f>IF(Checklist48[[#This Row],[ifna]]="NA","",IF(Checklist48[[#This Row],[RelatedPQ]]=0,"",IF(Checklist48[[#This Row],[RelatedPQ]]="","",IF((INDEX(S2PQ_relational[],MATCH(Checklist48[[#This Row],[PIGUID&amp;NO]],S2PQ_relational[PIGUID &amp; "NO"],0),1))=Checklist48[[#This Row],[PIGUID]],"no aplicable",""))))</f>
        <v/>
      </c>
      <c r="Q161" s="57" t="str">
        <f>IF(Checklist48[[#This Row],[N/A]]="no aplicable",INDEX(S2PQ[[Preguntas del paso 2]:[Justification]],MATCH(Checklist48[[#This Row],[RelatedPQ]],S2PQ[S2PQGUID],0),3),"")</f>
        <v/>
      </c>
      <c r="R161" s="84"/>
    </row>
    <row r="162" spans="2:18" ht="67.5" x14ac:dyDescent="0.25">
      <c r="B162" s="51"/>
      <c r="C162" s="46"/>
      <c r="D162" s="58">
        <f>IF(Checklist48[[#This Row],[SGUID]]="",IF(Checklist48[[#This Row],[SSGUID]]="",0,1),1)</f>
        <v>0</v>
      </c>
      <c r="E162" s="46" t="s">
        <v>1059</v>
      </c>
      <c r="F162" s="55" t="str">
        <f>_xlfn.IFNA(Checklist48[[#This Row],[RelatedPQ]],"NA")</f>
        <v>NA</v>
      </c>
      <c r="G162" s="55" t="e">
        <f>IF(Checklist48[[#This Row],[PIGUID]]="","",INDEX(S2PQ_relational[],MATCH(Checklist48[[#This Row],[PIGUID&amp;NO]],S2PQ_relational[PIGUID &amp; "NO"],0),2))</f>
        <v>#N/A</v>
      </c>
      <c r="H162" s="55" t="str">
        <f>Checklist48[[#This Row],[PIGUID]]&amp;"NO"</f>
        <v>2GCCWoxwh58TqrIwk87f5SNO</v>
      </c>
      <c r="I162" s="55" t="b">
        <f>IF(Checklist48[[#This Row],[PIGUID]]="","",INDEX(PIs[NA Exempt],MATCH(Checklist48[[#This Row],[PIGUID]],PIs[GUID],0),1))</f>
        <v>1</v>
      </c>
      <c r="J162" s="57" t="str">
        <f>IF(Checklist48[[#This Row],[SGUID]]="",IF(Checklist48[[#This Row],[SSGUID]]="",IF(Checklist48[[#This Row],[PIGUID]]="","",INDEX(PIs[[Column1]:[SS]],MATCH(Checklist48[[#This Row],[PIGUID]],PIs[GUID],0),2)),INDEX(PIs[[Column1]:[SS]],MATCH(Checklist48[[#This Row],[SSGUID]],PIs[SSGUID],0),18)),INDEX(PIs[[Column1]:[SS]],MATCH(Checklist48[[#This Row],[SGUID]],PIs[SGUID],0),14))</f>
        <v>AQ-GFS 19.01.05</v>
      </c>
      <c r="K162" s="57" t="str">
        <f>IF(Checklist48[[#This Row],[SGUID]]="",IF(Checklist48[[#This Row],[SSGUID]]="",IF(Checklist48[[#This Row],[PIGUID]]="","",INDEX(PIs[[Column1]:[SS]],MATCH(Checklist48[[#This Row],[PIGUID]],PIs[GUID],0),4)),INDEX(PIs[[Column1]:[Ssbody]],MATCH(Checklist48[[#This Row],[SSGUID]],PIs[SSGUID],0),19)),INDEX(PIs[[Column1]:[SS]],MATCH(Checklist48[[#This Row],[SGUID]],PIs[SGUID],0),15))</f>
        <v>El almacén de compuestos químicos se mantiene cerrado con llave, y solo tienen acceso a él los trabajadores que han recibido formación al respecto.</v>
      </c>
      <c r="L162" s="57" t="str">
        <f>IF(Checklist48[[#This Row],[SGUID]]="",IF(Checklist48[[#This Row],[SSGUID]]="",INDEX(PIs[[Column1]:[SS]],MATCH(Checklist48[[#This Row],[PIGUID]],PIs[GUID],0),6),""),"")</f>
        <v>El almacén de compuestos químicos se debe mantener cerrado con llave siempre que no se esté utilizando. Los trabajadores que tienen derechos de acceso al almacén deben mostrar evidencia de formación de acuerdo con AQ 04.02.01.
Sin opción de “N/A”.</v>
      </c>
      <c r="M162" s="57" t="str">
        <f>IF(Checklist48[[#This Row],[SSGUID]]="",IF(Checklist48[[#This Row],[PIGUID]]="","",INDEX(PIs[[Column1]:[SS]],MATCH(Checklist48[[#This Row],[PIGUID]],PIs[GUID],0),8)),"")</f>
        <v>Obligación Mayor</v>
      </c>
      <c r="N162" s="84"/>
      <c r="O162" s="84"/>
      <c r="P162" s="57" t="str">
        <f>IF(Checklist48[[#This Row],[ifna]]="NA","",IF(Checklist48[[#This Row],[RelatedPQ]]=0,"",IF(Checklist48[[#This Row],[RelatedPQ]]="","",IF((INDEX(S2PQ_relational[],MATCH(Checklist48[[#This Row],[PIGUID&amp;NO]],S2PQ_relational[PIGUID &amp; "NO"],0),1))=Checklist48[[#This Row],[PIGUID]],"no aplicable",""))))</f>
        <v/>
      </c>
      <c r="Q162" s="57" t="str">
        <f>IF(Checklist48[[#This Row],[N/A]]="no aplicable",INDEX(S2PQ[[Preguntas del paso 2]:[Justification]],MATCH(Checklist48[[#This Row],[RelatedPQ]],S2PQ[S2PQGUID],0),3),"")</f>
        <v/>
      </c>
      <c r="R162" s="84"/>
    </row>
    <row r="163" spans="2:18" ht="67.5" x14ac:dyDescent="0.25">
      <c r="B163" s="51"/>
      <c r="C163" s="46"/>
      <c r="D163" s="58">
        <f>IF(Checklist48[[#This Row],[SGUID]]="",IF(Checklist48[[#This Row],[SSGUID]]="",0,1),1)</f>
        <v>0</v>
      </c>
      <c r="E163" s="46" t="s">
        <v>1071</v>
      </c>
      <c r="F163" s="55" t="str">
        <f>_xlfn.IFNA(Checklist48[[#This Row],[RelatedPQ]],"NA")</f>
        <v>NA</v>
      </c>
      <c r="G163" s="55" t="e">
        <f>IF(Checklist48[[#This Row],[PIGUID]]="","",INDEX(S2PQ_relational[],MATCH(Checklist48[[#This Row],[PIGUID&amp;NO]],S2PQ_relational[PIGUID &amp; "NO"],0),2))</f>
        <v>#N/A</v>
      </c>
      <c r="H163" s="55" t="str">
        <f>Checklist48[[#This Row],[PIGUID]]&amp;"NO"</f>
        <v>xO5LahXACUDsQOxQWORoxNO</v>
      </c>
      <c r="I163" s="55" t="b">
        <f>IF(Checklist48[[#This Row],[PIGUID]]="","",INDEX(PIs[NA Exempt],MATCH(Checklist48[[#This Row],[PIGUID]],PIs[GUID],0),1))</f>
        <v>0</v>
      </c>
      <c r="J163" s="57" t="str">
        <f>IF(Checklist48[[#This Row],[SGUID]]="",IF(Checklist48[[#This Row],[SSGUID]]="",IF(Checklist48[[#This Row],[PIGUID]]="","",INDEX(PIs[[Column1]:[SS]],MATCH(Checklist48[[#This Row],[PIGUID]],PIs[GUID],0),2)),INDEX(PIs[[Column1]:[SS]],MATCH(Checklist48[[#This Row],[SSGUID]],PIs[SSGUID],0),18)),INDEX(PIs[[Column1]:[SS]],MATCH(Checklist48[[#This Row],[SGUID]],PIs[SGUID],0),14))</f>
        <v>AQ-GFS 19.01.06</v>
      </c>
      <c r="K163" s="57" t="str">
        <f>IF(Checklist48[[#This Row],[SGUID]]="",IF(Checklist48[[#This Row],[SSGUID]]="",IF(Checklist48[[#This Row],[PIGUID]]="","",INDEX(PIs[[Column1]:[SS]],MATCH(Checklist48[[#This Row],[PIGUID]],PIs[GUID],0),4)),INDEX(PIs[[Column1]:[Ssbody]],MATCH(Checklist48[[#This Row],[SSGUID]],PIs[SSGUID],0),19)),INDEX(PIs[[Column1]:[SS]],MATCH(Checklist48[[#This Row],[SGUID]],PIs[SGUID],0),15))</f>
        <v>Los compuestos químicos se almacenan en su envase original o en recipientes especiales apropiados, para que sea posible identificar claramente las instrucciones de la etiqueta.</v>
      </c>
      <c r="L163" s="57" t="str">
        <f>IF(Checklist48[[#This Row],[SGUID]]="",IF(Checklist48[[#This Row],[SSGUID]]="",INDEX(PIs[[Column1]:[SS]],MATCH(Checklist48[[#This Row],[PIGUID]],PIs[GUID],0),6),""),"")</f>
        <v>Todos los compuestos químicos se deben almacenar en su envase original o en recipientes especiales apropiados, bien mantenidos y con etiquetas legibles. Las pequeñas cantidades para el uso diario se pueden colocar en recipientes apropiados, etiquetados con el nombre del compuesto químico.</v>
      </c>
      <c r="M163" s="57" t="str">
        <f>IF(Checklist48[[#This Row],[SSGUID]]="",IF(Checklist48[[#This Row],[PIGUID]]="","",INDEX(PIs[[Column1]:[SS]],MATCH(Checklist48[[#This Row],[PIGUID]],PIs[GUID],0),8)),"")</f>
        <v>Obligación Mayor</v>
      </c>
      <c r="N163" s="84"/>
      <c r="O163" s="84"/>
      <c r="P163" s="57" t="str">
        <f>IF(Checklist48[[#This Row],[ifna]]="NA","",IF(Checklist48[[#This Row],[RelatedPQ]]=0,"",IF(Checklist48[[#This Row],[RelatedPQ]]="","",IF((INDEX(S2PQ_relational[],MATCH(Checklist48[[#This Row],[PIGUID&amp;NO]],S2PQ_relational[PIGUID &amp; "NO"],0),1))=Checklist48[[#This Row],[PIGUID]],"no aplicable",""))))</f>
        <v/>
      </c>
      <c r="Q163" s="57" t="str">
        <f>IF(Checklist48[[#This Row],[N/A]]="no aplicable",INDEX(S2PQ[[Preguntas del paso 2]:[Justification]],MATCH(Checklist48[[#This Row],[RelatedPQ]],S2PQ[S2PQGUID],0),3),"")</f>
        <v/>
      </c>
      <c r="R163" s="84"/>
    </row>
    <row r="164" spans="2:18" ht="180" x14ac:dyDescent="0.25">
      <c r="B164" s="51"/>
      <c r="C164" s="46"/>
      <c r="D164" s="58">
        <f>IF(Checklist48[[#This Row],[SGUID]]="",IF(Checklist48[[#This Row],[SSGUID]]="",0,1),1)</f>
        <v>0</v>
      </c>
      <c r="E164" s="46" t="s">
        <v>1065</v>
      </c>
      <c r="F164" s="55" t="str">
        <f>_xlfn.IFNA(Checklist48[[#This Row],[RelatedPQ]],"NA")</f>
        <v>NA</v>
      </c>
      <c r="G164" s="55" t="e">
        <f>IF(Checklist48[[#This Row],[PIGUID]]="","",INDEX(S2PQ_relational[],MATCH(Checklist48[[#This Row],[PIGUID&amp;NO]],S2PQ_relational[PIGUID &amp; "NO"],0),2))</f>
        <v>#N/A</v>
      </c>
      <c r="H164" s="55" t="str">
        <f>Checklist48[[#This Row],[PIGUID]]&amp;"NO"</f>
        <v>46kzRmIluP19DI04awo8TeNO</v>
      </c>
      <c r="I164" s="55" t="b">
        <f>IF(Checklist48[[#This Row],[PIGUID]]="","",INDEX(PIs[NA Exempt],MATCH(Checklist48[[#This Row],[PIGUID]],PIs[GUID],0),1))</f>
        <v>1</v>
      </c>
      <c r="J164" s="57" t="str">
        <f>IF(Checklist48[[#This Row],[SGUID]]="",IF(Checklist48[[#This Row],[SSGUID]]="",IF(Checklist48[[#This Row],[PIGUID]]="","",INDEX(PIs[[Column1]:[SS]],MATCH(Checklist48[[#This Row],[PIGUID]],PIs[GUID],0),2)),INDEX(PIs[[Column1]:[SS]],MATCH(Checklist48[[#This Row],[SSGUID]],PIs[SSGUID],0),18)),INDEX(PIs[[Column1]:[SS]],MATCH(Checklist48[[#This Row],[SGUID]],PIs[SGUID],0),14))</f>
        <v>AQ-GFS 19.01.07</v>
      </c>
      <c r="K164" s="57" t="str">
        <f>IF(Checklist48[[#This Row],[SGUID]]="",IF(Checklist48[[#This Row],[SSGUID]]="",IF(Checklist48[[#This Row],[PIGUID]]="","",INDEX(PIs[[Column1]:[SS]],MATCH(Checklist48[[#This Row],[PIGUID]],PIs[GUID],0),4)),INDEX(PIs[[Column1]:[Ssbody]],MATCH(Checklist48[[#This Row],[SSGUID]],PIs[SSGUID],0),19)),INDEX(PIs[[Column1]:[SS]],MATCH(Checklist48[[#This Row],[SGUID]],PIs[SGUID],0),15))</f>
        <v>El almacén de compuestos químicos está bien ventilado, puede retener derrames y está equipado con instalaciones de emergencia para atender derrames accidentales.</v>
      </c>
      <c r="L164" s="57" t="str">
        <f>IF(Checklist48[[#This Row],[SGUID]]="",IF(Checklist48[[#This Row],[SSGUID]]="",INDEX(PIs[[Column1]:[SS]],MATCH(Checklist48[[#This Row],[PIGUID]],PIs[GUID],0),6),""),"")</f>
        <v>Se debe evaluar visualmente el almacén de compuestos químicos para comprobar que posea tanques o cubetos/barreras de retención con una capacidad de al menos el 110 % del recipiente de líquidos más grande, para garantizar que no pueda haber ninguna fuga o contaminación al exterior del almacén. Las instalaciones de almacenamiento de compuestos químicos y todas las áreas de mezclado deben estar equipadas con un recipiente con material absorbente inerte (p. ej. arena), escoba para el suelo, recogedor y bolsas de plástico colocados en un lugar fijo y donde haya un cartel con instrucciones en caso de derrame accidental de compuestos químicos concentrados. Para diésel y otros aceites combustibles, consulte AQ 06.02.03.
Sin opción de “N/A”.</v>
      </c>
      <c r="M164" s="57" t="str">
        <f>IF(Checklist48[[#This Row],[SSGUID]]="",IF(Checklist48[[#This Row],[PIGUID]]="","",INDEX(PIs[[Column1]:[SS]],MATCH(Checklist48[[#This Row],[PIGUID]],PIs[GUID],0),8)),"")</f>
        <v>Obligación Mayor</v>
      </c>
      <c r="N164" s="84"/>
      <c r="O164" s="84"/>
      <c r="P164" s="57" t="str">
        <f>IF(Checklist48[[#This Row],[ifna]]="NA","",IF(Checklist48[[#This Row],[RelatedPQ]]=0,"",IF(Checklist48[[#This Row],[RelatedPQ]]="","",IF((INDEX(S2PQ_relational[],MATCH(Checklist48[[#This Row],[PIGUID&amp;NO]],S2PQ_relational[PIGUID &amp; "NO"],0),1))=Checklist48[[#This Row],[PIGUID]],"no aplicable",""))))</f>
        <v/>
      </c>
      <c r="Q164" s="57" t="str">
        <f>IF(Checklist48[[#This Row],[N/A]]="no aplicable",INDEX(S2PQ[[Preguntas del paso 2]:[Justification]],MATCH(Checklist48[[#This Row],[RelatedPQ]],S2PQ[S2PQGUID],0),3),"")</f>
        <v/>
      </c>
      <c r="R164" s="84"/>
    </row>
    <row r="165" spans="2:18" ht="146.25" x14ac:dyDescent="0.25">
      <c r="B165" s="51"/>
      <c r="C165" s="46"/>
      <c r="D165" s="58">
        <f>IF(Checklist48[[#This Row],[SGUID]]="",IF(Checklist48[[#This Row],[SSGUID]]="",0,1),1)</f>
        <v>0</v>
      </c>
      <c r="E165" s="46" t="s">
        <v>1020</v>
      </c>
      <c r="F165" s="55" t="str">
        <f>_xlfn.IFNA(Checklist48[[#This Row],[RelatedPQ]],"NA")</f>
        <v>NA</v>
      </c>
      <c r="G165" s="55" t="e">
        <f>IF(Checklist48[[#This Row],[PIGUID]]="","",INDEX(S2PQ_relational[],MATCH(Checklist48[[#This Row],[PIGUID&amp;NO]],S2PQ_relational[PIGUID &amp; "NO"],0),2))</f>
        <v>#N/A</v>
      </c>
      <c r="H165" s="55" t="str">
        <f>Checklist48[[#This Row],[PIGUID]]&amp;"NO"</f>
        <v>6sZEoXfiaIEOf1qdpjUGStNO</v>
      </c>
      <c r="I165" s="55" t="b">
        <f>IF(Checklist48[[#This Row],[PIGUID]]="","",INDEX(PIs[NA Exempt],MATCH(Checklist48[[#This Row],[PIGUID]],PIs[GUID],0),1))</f>
        <v>1</v>
      </c>
      <c r="J165" s="57" t="str">
        <f>IF(Checklist48[[#This Row],[SGUID]]="",IF(Checklist48[[#This Row],[SSGUID]]="",IF(Checklist48[[#This Row],[PIGUID]]="","",INDEX(PIs[[Column1]:[SS]],MATCH(Checklist48[[#This Row],[PIGUID]],PIs[GUID],0),2)),INDEX(PIs[[Column1]:[SS]],MATCH(Checklist48[[#This Row],[SSGUID]],PIs[SSGUID],0),18)),INDEX(PIs[[Column1]:[SS]],MATCH(Checklist48[[#This Row],[SGUID]],PIs[SGUID],0),14))</f>
        <v>AQ-GFS 19.01.08</v>
      </c>
      <c r="K165" s="57" t="str">
        <f>IF(Checklist48[[#This Row],[SGUID]]="",IF(Checklist48[[#This Row],[SSGUID]]="",IF(Checklist48[[#This Row],[PIGUID]]="","",INDEX(PIs[[Column1]:[SS]],MATCH(Checklist48[[#This Row],[PIGUID]],PIs[GUID],0),4)),INDEX(PIs[[Column1]:[Ssbody]],MATCH(Checklist48[[#This Row],[SSGUID]],PIs[SSGUID],0),19)),INDEX(PIs[[Column1]:[SS]],MATCH(Checklist48[[#This Row],[SGUID]],PIs[SGUID],0),15))</f>
        <v>Las instalaciones y los equipos son apropiados para la medición y/o mezcla de compuestos químicos con el fin de asegurar dosis seguras y exactas.</v>
      </c>
      <c r="L165" s="57" t="str">
        <f>IF(Checklist48[[#This Row],[SGUID]]="",IF(Checklist48[[#This Row],[SSGUID]]="",INDEX(PIs[[Column1]:[SS]],MATCH(Checklist48[[#This Row],[PIGUID]],PIs[GUID],0),6),""),"")</f>
        <v>El área de medición/mezclado de los compuestos químicos debe contar con los equipos apropiados para la medición y dosificación exactas de todos los productos químicos en el almacén, incluyendo tazas para medir, frascos y balanzas. Los equipos de dosificación deben estar identificados y, cuando sea relevante, deben calibrarse o comprobarse habitualmente con evidencia documental y una frecuencia justificada. Los equipos no se deben utilizar para otros propósitos. La calibración debe ser trazable a una norma o método nacionales o internacionales.
Sin opción de “N/A”.</v>
      </c>
      <c r="M165" s="57" t="str">
        <f>IF(Checklist48[[#This Row],[SSGUID]]="",IF(Checklist48[[#This Row],[PIGUID]]="","",INDEX(PIs[[Column1]:[SS]],MATCH(Checklist48[[#This Row],[PIGUID]],PIs[GUID],0),8)),"")</f>
        <v>Obligación Mayor</v>
      </c>
      <c r="N165" s="84"/>
      <c r="O165" s="84"/>
      <c r="P165" s="57" t="str">
        <f>IF(Checklist48[[#This Row],[ifna]]="NA","",IF(Checklist48[[#This Row],[RelatedPQ]]=0,"",IF(Checklist48[[#This Row],[RelatedPQ]]="","",IF((INDEX(S2PQ_relational[],MATCH(Checklist48[[#This Row],[PIGUID&amp;NO]],S2PQ_relational[PIGUID &amp; "NO"],0),1))=Checklist48[[#This Row],[PIGUID]],"no aplicable",""))))</f>
        <v/>
      </c>
      <c r="Q165" s="57" t="str">
        <f>IF(Checklist48[[#This Row],[N/A]]="no aplicable",INDEX(S2PQ[[Preguntas del paso 2]:[Justification]],MATCH(Checklist48[[#This Row],[RelatedPQ]],S2PQ[S2PQGUID],0),3),"")</f>
        <v/>
      </c>
      <c r="R165" s="84"/>
    </row>
    <row r="166" spans="2:18" ht="180" x14ac:dyDescent="0.25">
      <c r="B166" s="51"/>
      <c r="C166" s="46"/>
      <c r="D166" s="58">
        <f>IF(Checklist48[[#This Row],[SGUID]]="",IF(Checklist48[[#This Row],[SSGUID]]="",0,1),1)</f>
        <v>0</v>
      </c>
      <c r="E166" s="46" t="s">
        <v>1341</v>
      </c>
      <c r="F166" s="55" t="str">
        <f>_xlfn.IFNA(Checklist48[[#This Row],[RelatedPQ]],"NA")</f>
        <v>NA</v>
      </c>
      <c r="G166" s="55" t="e">
        <f>IF(Checklist48[[#This Row],[PIGUID]]="","",INDEX(S2PQ_relational[],MATCH(Checklist48[[#This Row],[PIGUID&amp;NO]],S2PQ_relational[PIGUID &amp; "NO"],0),2))</f>
        <v>#N/A</v>
      </c>
      <c r="H166" s="55" t="str">
        <f>Checklist48[[#This Row],[PIGUID]]&amp;"NO"</f>
        <v>3SZ2yyB1Du2hXx9bLmiFxcNO</v>
      </c>
      <c r="I166" s="55" t="b">
        <f>IF(Checklist48[[#This Row],[PIGUID]]="","",INDEX(PIs[NA Exempt],MATCH(Checklist48[[#This Row],[PIGUID]],PIs[GUID],0),1))</f>
        <v>1</v>
      </c>
      <c r="J166" s="57" t="str">
        <f>IF(Checklist48[[#This Row],[SGUID]]="",IF(Checklist48[[#This Row],[SSGUID]]="",IF(Checklist48[[#This Row],[PIGUID]]="","",INDEX(PIs[[Column1]:[SS]],MATCH(Checklist48[[#This Row],[PIGUID]],PIs[GUID],0),2)),INDEX(PIs[[Column1]:[SS]],MATCH(Checklist48[[#This Row],[SSGUID]],PIs[SSGUID],0),18)),INDEX(PIs[[Column1]:[SS]],MATCH(Checklist48[[#This Row],[SGUID]],PIs[SGUID],0),14))</f>
        <v>AQ-GFS 19.01.09</v>
      </c>
      <c r="K166" s="57" t="str">
        <f>IF(Checklist48[[#This Row],[SGUID]]="",IF(Checklist48[[#This Row],[SSGUID]]="",IF(Checklist48[[#This Row],[PIGUID]]="","",INDEX(PIs[[Column1]:[SS]],MATCH(Checklist48[[#This Row],[PIGUID]],PIs[GUID],0),4)),INDEX(PIs[[Column1]:[Ssbody]],MATCH(Checklist48[[#This Row],[SSGUID]],PIs[SSGUID],0),19)),INDEX(PIs[[Column1]:[SS]],MATCH(Checklist48[[#This Row],[SGUID]],PIs[SGUID],0),15))</f>
        <v>Se dispone de los equipos adecuados para prevenir y atender la contaminación de un operario.</v>
      </c>
      <c r="L166" s="57" t="str">
        <f>IF(Checklist48[[#This Row],[SGUID]]="",IF(Checklist48[[#This Row],[SSGUID]]="",INDEX(PIs[[Column1]:[SS]],MATCH(Checklist48[[#This Row],[PIGUID]],PIs[GUID],0),6),""),"")</f>
        <v>Se deben evaluar visualmente los almacenes de compuestos químicos y las áreas de medición/mezcla, para demostrar que cuentan con el equipamiento suficiente para prevenir y atender la contaminación de un operario con cualquiera de los compuestos químicos almacenados. Los equipos de protección individual (EPI) deben incluir guantes de protección, protección ocular, mascarillas (cuando se requieran), medios para lavarse los ojos, una fuente de agua, un botiquín de primeros auxilios y un procedimiento claro de emergencia por accidente. En los procedimientos se debe advertir claramente de que los trabajadores con un alto riesgo (p. ej., mujeres embarazadas o en período de lactancia) no deben manipular sustancias peligrosas.
Sin opción de “N/A”.</v>
      </c>
      <c r="M166" s="57" t="str">
        <f>IF(Checklist48[[#This Row],[SSGUID]]="",IF(Checklist48[[#This Row],[PIGUID]]="","",INDEX(PIs[[Column1]:[SS]],MATCH(Checklist48[[#This Row],[PIGUID]],PIs[GUID],0),8)),"")</f>
        <v>Obligación Mayor</v>
      </c>
      <c r="N166" s="84"/>
      <c r="O166" s="84"/>
      <c r="P166" s="57" t="str">
        <f>IF(Checklist48[[#This Row],[ifna]]="NA","",IF(Checklist48[[#This Row],[RelatedPQ]]=0,"",IF(Checklist48[[#This Row],[RelatedPQ]]="","",IF((INDEX(S2PQ_relational[],MATCH(Checklist48[[#This Row],[PIGUID&amp;NO]],S2PQ_relational[PIGUID &amp; "NO"],0),1))=Checklist48[[#This Row],[PIGUID]],"no aplicable",""))))</f>
        <v/>
      </c>
      <c r="Q166" s="57" t="str">
        <f>IF(Checklist48[[#This Row],[N/A]]="no aplicable",INDEX(S2PQ[[Preguntas del paso 2]:[Justification]],MATCH(Checklist48[[#This Row],[RelatedPQ]],S2PQ[S2PQGUID],0),3),"")</f>
        <v/>
      </c>
      <c r="R166" s="84"/>
    </row>
    <row r="167" spans="2:18" ht="67.5" x14ac:dyDescent="0.25">
      <c r="B167" s="51"/>
      <c r="C167" s="46" t="s">
        <v>1535</v>
      </c>
      <c r="D167" s="58">
        <f>IF(Checklist48[[#This Row],[SGUID]]="",IF(Checklist48[[#This Row],[SSGUID]]="",0,1),1)</f>
        <v>1</v>
      </c>
      <c r="E167" s="46"/>
      <c r="F167" s="55" t="str">
        <f>_xlfn.IFNA(Checklist48[[#This Row],[RelatedPQ]],"NA")</f>
        <v/>
      </c>
      <c r="G167" s="55" t="str">
        <f>IF(Checklist48[[#This Row],[PIGUID]]="","",INDEX(S2PQ_relational[],MATCH(Checklist48[[#This Row],[PIGUID&amp;NO]],S2PQ_relational[PIGUID &amp; "NO"],0),2))</f>
        <v/>
      </c>
      <c r="H167" s="55" t="str">
        <f>Checklist48[[#This Row],[PIGUID]]&amp;"NO"</f>
        <v>NO</v>
      </c>
      <c r="I167" s="55" t="str">
        <f>IF(Checklist48[[#This Row],[PIGUID]]="","",INDEX(PIs[NA Exempt],MATCH(Checklist48[[#This Row],[PIGUID]],PIs[GUID],0),1))</f>
        <v/>
      </c>
      <c r="J167" s="57" t="str">
        <f>IF(Checklist48[[#This Row],[SGUID]]="",IF(Checklist48[[#This Row],[SSGUID]]="",IF(Checklist48[[#This Row],[PIGUID]]="","",INDEX(PIs[[Column1]:[SS]],MATCH(Checklist48[[#This Row],[PIGUID]],PIs[GUID],0),2)),INDEX(PIs[[Column1]:[SS]],MATCH(Checklist48[[#This Row],[SSGUID]],PIs[SSGUID],0),18)),INDEX(PIs[[Column1]:[SS]],MATCH(Checklist48[[#This Row],[SGUID]],PIs[SGUID],0),14))</f>
        <v>AQ 19.02 Recipientes vacíos y productos químicos no usados</v>
      </c>
      <c r="K167" s="57" t="str">
        <f>IF(Checklist48[[#This Row],[SGUID]]="",IF(Checklist48[[#This Row],[SSGUID]]="",IF(Checklist48[[#This Row],[PIGUID]]="","",INDEX(PIs[[Column1]:[SS]],MATCH(Checklist48[[#This Row],[PIGUID]],PIs[GUID],0),4)),INDEX(PIs[[Column1]:[Ssbody]],MATCH(Checklist48[[#This Row],[SSGUID]],PIs[SSGUID],0),19)),INDEX(PIs[[Column1]:[SS]],MATCH(Checklist48[[#This Row],[SGUID]],PIs[SGUID],0),15))</f>
        <v>-</v>
      </c>
      <c r="L167" s="57" t="str">
        <f>IF(Checklist48[[#This Row],[SGUID]]="",IF(Checklist48[[#This Row],[SSGUID]]="",INDEX(PIs[[Column1]:[SS]],MATCH(Checklist48[[#This Row],[PIGUID]],PIs[GUID],0),6),""),"")</f>
        <v/>
      </c>
      <c r="M167" s="57" t="str">
        <f>IF(Checklist48[[#This Row],[SSGUID]]="",IF(Checklist48[[#This Row],[PIGUID]]="","",INDEX(PIs[[Column1]:[SS]],MATCH(Checklist48[[#This Row],[PIGUID]],PIs[GUID],0),8)),"")</f>
        <v/>
      </c>
      <c r="N167" s="84"/>
      <c r="O167" s="84"/>
      <c r="P167" s="57" t="str">
        <f>IF(Checklist48[[#This Row],[ifna]]="NA","",IF(Checklist48[[#This Row],[RelatedPQ]]=0,"",IF(Checklist48[[#This Row],[RelatedPQ]]="","",IF((INDEX(S2PQ_relational[],MATCH(Checklist48[[#This Row],[PIGUID&amp;NO]],S2PQ_relational[PIGUID &amp; "NO"],0),1))=Checklist48[[#This Row],[PIGUID]],"no aplicable",""))))</f>
        <v/>
      </c>
      <c r="Q167" s="57" t="str">
        <f>IF(Checklist48[[#This Row],[N/A]]="no aplicable",INDEX(S2PQ[[Preguntas del paso 2]:[Justification]],MATCH(Checklist48[[#This Row],[RelatedPQ]],S2PQ[S2PQGUID],0),3),"")</f>
        <v/>
      </c>
      <c r="R167" s="84"/>
    </row>
    <row r="168" spans="2:18" ht="112.5" x14ac:dyDescent="0.25">
      <c r="B168" s="51"/>
      <c r="C168" s="46"/>
      <c r="D168" s="58">
        <f>IF(Checklist48[[#This Row],[SGUID]]="",IF(Checklist48[[#This Row],[SSGUID]]="",0,1),1)</f>
        <v>0</v>
      </c>
      <c r="E168" s="46" t="s">
        <v>1529</v>
      </c>
      <c r="F168" s="55" t="str">
        <f>_xlfn.IFNA(Checklist48[[#This Row],[RelatedPQ]],"NA")</f>
        <v>NA</v>
      </c>
      <c r="G168" s="55" t="e">
        <f>IF(Checklist48[[#This Row],[PIGUID]]="","",INDEX(S2PQ_relational[],MATCH(Checklist48[[#This Row],[PIGUID&amp;NO]],S2PQ_relational[PIGUID &amp; "NO"],0),2))</f>
        <v>#N/A</v>
      </c>
      <c r="H168" s="55" t="str">
        <f>Checklist48[[#This Row],[PIGUID]]&amp;"NO"</f>
        <v>J47ofUD6yFh93bgrYc3cINO</v>
      </c>
      <c r="I168" s="55" t="b">
        <f>IF(Checklist48[[#This Row],[PIGUID]]="","",INDEX(PIs[NA Exempt],MATCH(Checklist48[[#This Row],[PIGUID]],PIs[GUID],0),1))</f>
        <v>1</v>
      </c>
      <c r="J168" s="57" t="str">
        <f>IF(Checklist48[[#This Row],[SGUID]]="",IF(Checklist48[[#This Row],[SSGUID]]="",IF(Checklist48[[#This Row],[PIGUID]]="","",INDEX(PIs[[Column1]:[SS]],MATCH(Checklist48[[#This Row],[PIGUID]],PIs[GUID],0),2)),INDEX(PIs[[Column1]:[SS]],MATCH(Checklist48[[#This Row],[SSGUID]],PIs[SSGUID],0),18)),INDEX(PIs[[Column1]:[SS]],MATCH(Checklist48[[#This Row],[SGUID]],PIs[SGUID],0),14))</f>
        <v>AQ-GFS 19.02.01</v>
      </c>
      <c r="K168" s="57" t="str">
        <f>IF(Checklist48[[#This Row],[SGUID]]="",IF(Checklist48[[#This Row],[SSGUID]]="",IF(Checklist48[[#This Row],[PIGUID]]="","",INDEX(PIs[[Column1]:[SS]],MATCH(Checklist48[[#This Row],[PIGUID]],PIs[GUID],0),4)),INDEX(PIs[[Column1]:[Ssbody]],MATCH(Checklist48[[#This Row],[SSGUID]],PIs[SSGUID],0),19)),INDEX(PIs[[Column1]:[SS]],MATCH(Checklist48[[#This Row],[SGUID]],PIs[SGUID],0),15))</f>
        <v>Hay registros de la reutilización, el reciclaje y/o la eliminación de los recipientes vacíos de productos químicos. Solo se pueden reutilizar los recipientes cuando una persona cualificada ha evaluado el riesgo.</v>
      </c>
      <c r="L168" s="57" t="str">
        <f>IF(Checklist48[[#This Row],[SGUID]]="",IF(Checklist48[[#This Row],[SSGUID]]="",INDEX(PIs[[Column1]:[SS]],MATCH(Checklist48[[#This Row],[PIGUID]],PIs[GUID],0),6),""),"")</f>
        <v>Debe haber evidencia de que los recipientes vacíos de productos químicos no se reutilizan en modo alguno, a menos que una persona cualificada haya evaluado el riesgo. Hay registros de que los recipientes vacíos de productos químicos han sido eliminados por un subcontratista con licencia legal encargado de los residuos de productos químicos, o han sido devueltos a la empresa proveedora para su reciclaje.
Sin opción de “N/A”.</v>
      </c>
      <c r="M168" s="57" t="str">
        <f>IF(Checklist48[[#This Row],[SSGUID]]="",IF(Checklist48[[#This Row],[PIGUID]]="","",INDEX(PIs[[Column1]:[SS]],MATCH(Checklist48[[#This Row],[PIGUID]],PIs[GUID],0),8)),"")</f>
        <v>Obligación Mayor</v>
      </c>
      <c r="N168" s="84"/>
      <c r="O168" s="84"/>
      <c r="P168" s="57" t="str">
        <f>IF(Checklist48[[#This Row],[ifna]]="NA","",IF(Checklist48[[#This Row],[RelatedPQ]]=0,"",IF(Checklist48[[#This Row],[RelatedPQ]]="","",IF((INDEX(S2PQ_relational[],MATCH(Checklist48[[#This Row],[PIGUID&amp;NO]],S2PQ_relational[PIGUID &amp; "NO"],0),1))=Checklist48[[#This Row],[PIGUID]],"no aplicable",""))))</f>
        <v/>
      </c>
      <c r="Q168" s="57" t="str">
        <f>IF(Checklist48[[#This Row],[N/A]]="no aplicable",INDEX(S2PQ[[Preguntas del paso 2]:[Justification]],MATCH(Checklist48[[#This Row],[RelatedPQ]],S2PQ[S2PQGUID],0),3),"")</f>
        <v/>
      </c>
      <c r="R168" s="84"/>
    </row>
    <row r="169" spans="2:18" ht="123.75" x14ac:dyDescent="0.25">
      <c r="B169" s="51"/>
      <c r="C169" s="46"/>
      <c r="D169" s="58">
        <f>IF(Checklist48[[#This Row],[SGUID]]="",IF(Checklist48[[#This Row],[SSGUID]]="",0,1),1)</f>
        <v>0</v>
      </c>
      <c r="E169" s="46" t="s">
        <v>1536</v>
      </c>
      <c r="F169" s="55" t="str">
        <f>_xlfn.IFNA(Checklist48[[#This Row],[RelatedPQ]],"NA")</f>
        <v>NA</v>
      </c>
      <c r="G169" s="55" t="e">
        <f>IF(Checklist48[[#This Row],[PIGUID]]="","",INDEX(S2PQ_relational[],MATCH(Checklist48[[#This Row],[PIGUID&amp;NO]],S2PQ_relational[PIGUID &amp; "NO"],0),2))</f>
        <v>#N/A</v>
      </c>
      <c r="H169" s="55" t="str">
        <f>Checklist48[[#This Row],[PIGUID]]&amp;"NO"</f>
        <v>5TWeM5qsESAAoc4kgvzyWgNO</v>
      </c>
      <c r="I169" s="55" t="b">
        <f>IF(Checklist48[[#This Row],[PIGUID]]="","",INDEX(PIs[NA Exempt],MATCH(Checklist48[[#This Row],[PIGUID]],PIs[GUID],0),1))</f>
        <v>1</v>
      </c>
      <c r="J169" s="57" t="str">
        <f>IF(Checklist48[[#This Row],[SGUID]]="",IF(Checklist48[[#This Row],[SSGUID]]="",IF(Checklist48[[#This Row],[PIGUID]]="","",INDEX(PIs[[Column1]:[SS]],MATCH(Checklist48[[#This Row],[PIGUID]],PIs[GUID],0),2)),INDEX(PIs[[Column1]:[SS]],MATCH(Checklist48[[#This Row],[SSGUID]],PIs[SSGUID],0),18)),INDEX(PIs[[Column1]:[SS]],MATCH(Checklist48[[#This Row],[SGUID]],PIs[SGUID],0),14))</f>
        <v>AQ-GFS 19.02.02</v>
      </c>
      <c r="K169" s="57" t="str">
        <f>IF(Checklist48[[#This Row],[SGUID]]="",IF(Checklist48[[#This Row],[SSGUID]]="",IF(Checklist48[[#This Row],[PIGUID]]="","",INDEX(PIs[[Column1]:[SS]],MATCH(Checklist48[[#This Row],[PIGUID]],PIs[GUID],0),4)),INDEX(PIs[[Column1]:[Ssbody]],MATCH(Checklist48[[#This Row],[SSGUID]],PIs[SSGUID],0),19)),INDEX(PIs[[Column1]:[SS]],MATCH(Checklist48[[#This Row],[SGUID]],PIs[SGUID],0),15))</f>
        <v>El almacenamiento y la eliminación de recipientes vacíos y productos químicos no usados se lleva a cabo de manera que se eviten derrames o enjuagues que puedan suponer un peligro para los productos, las personas y/o los animales.</v>
      </c>
      <c r="L169" s="57" t="str">
        <f>IF(Checklist48[[#This Row],[SGUID]]="",IF(Checklist48[[#This Row],[SSGUID]]="",INDEX(PIs[[Column1]:[SS]],MATCH(Checklist48[[#This Row],[PIGUID]],PIs[GUID],0),6),""),"")</f>
        <v>El sistema empleado para almacenar y eliminar los recipientes vacíos de productos químicos o los productos químicos no usados debe garantizar que los productos, las personas o los animales no puedan entrar en contacto con los recipientes vacíos o con los compuestos químicos y que no haya riesgo de derrame o enjuague. Se debe disponer de registros que documentan que los productos químicos se eliminaron a través de los canales oficiales y autorizados.
Sin opción de “N/A”.</v>
      </c>
      <c r="M169" s="57" t="str">
        <f>IF(Checklist48[[#This Row],[SSGUID]]="",IF(Checklist48[[#This Row],[PIGUID]]="","",INDEX(PIs[[Column1]:[SS]],MATCH(Checklist48[[#This Row],[PIGUID]],PIs[GUID],0),8)),"")</f>
        <v>Obligación Mayor</v>
      </c>
      <c r="N169" s="84"/>
      <c r="O169" s="84"/>
      <c r="P169" s="57" t="str">
        <f>IF(Checklist48[[#This Row],[ifna]]="NA","",IF(Checklist48[[#This Row],[RelatedPQ]]=0,"",IF(Checklist48[[#This Row],[RelatedPQ]]="","",IF((INDEX(S2PQ_relational[],MATCH(Checklist48[[#This Row],[PIGUID&amp;NO]],S2PQ_relational[PIGUID &amp; "NO"],0),1))=Checklist48[[#This Row],[PIGUID]],"no aplicable",""))))</f>
        <v/>
      </c>
      <c r="Q169" s="57" t="str">
        <f>IF(Checklist48[[#This Row],[N/A]]="no aplicable",INDEX(S2PQ[[Preguntas del paso 2]:[Justification]],MATCH(Checklist48[[#This Row],[RelatedPQ]],S2PQ[S2PQGUID],0),3),"")</f>
        <v/>
      </c>
      <c r="R169" s="84"/>
    </row>
    <row r="170" spans="2:18" ht="56.25" x14ac:dyDescent="0.25">
      <c r="B170" s="51"/>
      <c r="C170" s="46" t="s">
        <v>1333</v>
      </c>
      <c r="D170" s="58">
        <f>IF(Checklist48[[#This Row],[SGUID]]="",IF(Checklist48[[#This Row],[SSGUID]]="",0,1),1)</f>
        <v>1</v>
      </c>
      <c r="E170" s="46"/>
      <c r="F170" s="55" t="str">
        <f>_xlfn.IFNA(Checklist48[[#This Row],[RelatedPQ]],"NA")</f>
        <v/>
      </c>
      <c r="G170" s="55" t="str">
        <f>IF(Checklist48[[#This Row],[PIGUID]]="","",INDEX(S2PQ_relational[],MATCH(Checklist48[[#This Row],[PIGUID&amp;NO]],S2PQ_relational[PIGUID &amp; "NO"],0),2))</f>
        <v/>
      </c>
      <c r="H170" s="55" t="str">
        <f>Checklist48[[#This Row],[PIGUID]]&amp;"NO"</f>
        <v>NO</v>
      </c>
      <c r="I170" s="55" t="str">
        <f>IF(Checklist48[[#This Row],[PIGUID]]="","",INDEX(PIs[NA Exempt],MATCH(Checklist48[[#This Row],[PIGUID]],PIs[GUID],0),1))</f>
        <v/>
      </c>
      <c r="J170" s="57" t="str">
        <f>IF(Checklist48[[#This Row],[SGUID]]="",IF(Checklist48[[#This Row],[SSGUID]]="",IF(Checklist48[[#This Row],[PIGUID]]="","",INDEX(PIs[[Column1]:[SS]],MATCH(Checklist48[[#This Row],[PIGUID]],PIs[GUID],0),2)),INDEX(PIs[[Column1]:[SS]],MATCH(Checklist48[[#This Row],[SSGUID]],PIs[SSGUID],0),18)),INDEX(PIs[[Column1]:[SS]],MATCH(Checklist48[[#This Row],[SGUID]],PIs[SGUID],0),14))</f>
        <v>AQ 19.03 Transporte de compuestos químicos</v>
      </c>
      <c r="K170" s="57" t="str">
        <f>IF(Checklist48[[#This Row],[SGUID]]="",IF(Checklist48[[#This Row],[SSGUID]]="",IF(Checklist48[[#This Row],[PIGUID]]="","",INDEX(PIs[[Column1]:[SS]],MATCH(Checklist48[[#This Row],[PIGUID]],PIs[GUID],0),4)),INDEX(PIs[[Column1]:[Ssbody]],MATCH(Checklist48[[#This Row],[SSGUID]],PIs[SSGUID],0),19)),INDEX(PIs[[Column1]:[SS]],MATCH(Checklist48[[#This Row],[SGUID]],PIs[SGUID],0),15))</f>
        <v>Cualquier problema relacionado con el bienestar de las especies acuáticas de cultivo que se detecte durante la autoevaluación/auditoría interna realizada por el productor se debe abordar de manera apropiada y sin demora.</v>
      </c>
      <c r="L170" s="57" t="str">
        <f>IF(Checklist48[[#This Row],[SGUID]]="",IF(Checklist48[[#This Row],[SSGUID]]="",INDEX(PIs[[Column1]:[SS]],MATCH(Checklist48[[#This Row],[PIGUID]],PIs[GUID],0),6),""),"")</f>
        <v/>
      </c>
      <c r="M170" s="57" t="str">
        <f>IF(Checklist48[[#This Row],[SSGUID]]="",IF(Checklist48[[#This Row],[PIGUID]]="","",INDEX(PIs[[Column1]:[SS]],MATCH(Checklist48[[#This Row],[PIGUID]],PIs[GUID],0),8)),"")</f>
        <v/>
      </c>
      <c r="N170" s="84"/>
      <c r="O170" s="84"/>
      <c r="P170" s="57" t="str">
        <f>IF(Checklist48[[#This Row],[ifna]]="NA","",IF(Checklist48[[#This Row],[RelatedPQ]]=0,"",IF(Checklist48[[#This Row],[RelatedPQ]]="","",IF((INDEX(S2PQ_relational[],MATCH(Checklist48[[#This Row],[PIGUID&amp;NO]],S2PQ_relational[PIGUID &amp; "NO"],0),1))=Checklist48[[#This Row],[PIGUID]],"no aplicable",""))))</f>
        <v/>
      </c>
      <c r="Q170" s="57" t="str">
        <f>IF(Checklist48[[#This Row],[N/A]]="no aplicable",INDEX(S2PQ[[Preguntas del paso 2]:[Justification]],MATCH(Checklist48[[#This Row],[RelatedPQ]],S2PQ[S2PQGUID],0),3),"")</f>
        <v/>
      </c>
      <c r="R170" s="84"/>
    </row>
    <row r="171" spans="2:18" ht="45" x14ac:dyDescent="0.25">
      <c r="B171" s="51"/>
      <c r="C171" s="46"/>
      <c r="D171" s="58">
        <f>IF(Checklist48[[#This Row],[SGUID]]="",IF(Checklist48[[#This Row],[SSGUID]]="",0,1),1)</f>
        <v>0</v>
      </c>
      <c r="E171" s="46" t="s">
        <v>1327</v>
      </c>
      <c r="F171" s="55" t="str">
        <f>_xlfn.IFNA(Checklist48[[#This Row],[RelatedPQ]],"NA")</f>
        <v>NA</v>
      </c>
      <c r="G171" s="55" t="e">
        <f>IF(Checklist48[[#This Row],[PIGUID]]="","",INDEX(S2PQ_relational[],MATCH(Checklist48[[#This Row],[PIGUID&amp;NO]],S2PQ_relational[PIGUID &amp; "NO"],0),2))</f>
        <v>#N/A</v>
      </c>
      <c r="H171" s="55" t="str">
        <f>Checklist48[[#This Row],[PIGUID]]&amp;"NO"</f>
        <v>5M9Zn929METrUnsX0vKdJvNO</v>
      </c>
      <c r="I171" s="55" t="b">
        <f>IF(Checklist48[[#This Row],[PIGUID]]="","",INDEX(PIs[NA Exempt],MATCH(Checklist48[[#This Row],[PIGUID]],PIs[GUID],0),1))</f>
        <v>0</v>
      </c>
      <c r="J171" s="57" t="str">
        <f>IF(Checklist48[[#This Row],[SGUID]]="",IF(Checklist48[[#This Row],[SSGUID]]="",IF(Checklist48[[#This Row],[PIGUID]]="","",INDEX(PIs[[Column1]:[SS]],MATCH(Checklist48[[#This Row],[PIGUID]],PIs[GUID],0),2)),INDEX(PIs[[Column1]:[SS]],MATCH(Checklist48[[#This Row],[SSGUID]],PIs[SSGUID],0),18)),INDEX(PIs[[Column1]:[SS]],MATCH(Checklist48[[#This Row],[SGUID]],PIs[SGUID],0),14))</f>
        <v>AQ-GFS 19.03.01</v>
      </c>
      <c r="K171" s="57" t="str">
        <f>IF(Checklist48[[#This Row],[SGUID]]="",IF(Checklist48[[#This Row],[SSGUID]]="",IF(Checklist48[[#This Row],[PIGUID]]="","",INDEX(PIs[[Column1]:[SS]],MATCH(Checklist48[[#This Row],[PIGUID]],PIs[GUID],0),4)),INDEX(PIs[[Column1]:[Ssbody]],MATCH(Checklist48[[#This Row],[SSGUID]],PIs[SSGUID],0),19)),INDEX(PIs[[Column1]:[SS]],MATCH(Checklist48[[#This Row],[SGUID]],PIs[SGUID],0),15))</f>
        <v>Los compuestos químicos se transportan de acuerdo con procedimientos documentados.</v>
      </c>
      <c r="L171" s="57" t="str">
        <f>IF(Checklist48[[#This Row],[SGUID]]="",IF(Checklist48[[#This Row],[SSGUID]]="",INDEX(PIs[[Column1]:[SS]],MATCH(Checklist48[[#This Row],[PIGUID]],PIs[GUID],0),6),""),"")</f>
        <v>Debe haber disponible un procedimiento documentado para el transporte de compuestos químicos y este debe contemplar la inocuidad alimentaria, la salud y seguridad y los riesgos ambientales.</v>
      </c>
      <c r="M171" s="57" t="str">
        <f>IF(Checklist48[[#This Row],[SSGUID]]="",IF(Checklist48[[#This Row],[PIGUID]]="","",INDEX(PIs[[Column1]:[SS]],MATCH(Checklist48[[#This Row],[PIGUID]],PIs[GUID],0),8)),"")</f>
        <v>Obligación Menor</v>
      </c>
      <c r="N171" s="84"/>
      <c r="O171" s="84"/>
      <c r="P171" s="57" t="str">
        <f>IF(Checklist48[[#This Row],[ifna]]="NA","",IF(Checklist48[[#This Row],[RelatedPQ]]=0,"",IF(Checklist48[[#This Row],[RelatedPQ]]="","",IF((INDEX(S2PQ_relational[],MATCH(Checklist48[[#This Row],[PIGUID&amp;NO]],S2PQ_relational[PIGUID &amp; "NO"],0),1))=Checklist48[[#This Row],[PIGUID]],"no aplicable",""))))</f>
        <v/>
      </c>
      <c r="Q171" s="57" t="str">
        <f>IF(Checklist48[[#This Row],[N/A]]="no aplicable",INDEX(S2PQ[[Preguntas del paso 2]:[Justification]],MATCH(Checklist48[[#This Row],[RelatedPQ]],S2PQ[S2PQGUID],0),3),"")</f>
        <v/>
      </c>
      <c r="R171" s="84"/>
    </row>
    <row r="172" spans="2:18" ht="123.75" x14ac:dyDescent="0.25">
      <c r="B172" s="51" t="s">
        <v>545</v>
      </c>
      <c r="C172" s="46"/>
      <c r="D172" s="58">
        <f>IF(Checklist48[[#This Row],[SGUID]]="",IF(Checklist48[[#This Row],[SSGUID]]="",0,1),1)</f>
        <v>1</v>
      </c>
      <c r="E172" s="46"/>
      <c r="F172" s="55" t="str">
        <f>_xlfn.IFNA(Checklist48[[#This Row],[RelatedPQ]],"NA")</f>
        <v/>
      </c>
      <c r="G172" s="55" t="str">
        <f>IF(Checklist48[[#This Row],[PIGUID]]="","",INDEX(S2PQ_relational[],MATCH(Checklist48[[#This Row],[PIGUID&amp;NO]],S2PQ_relational[PIGUID &amp; "NO"],0),2))</f>
        <v/>
      </c>
      <c r="H172" s="55" t="str">
        <f>Checklist48[[#This Row],[PIGUID]]&amp;"NO"</f>
        <v>NO</v>
      </c>
      <c r="I172" s="55" t="str">
        <f>IF(Checklist48[[#This Row],[PIGUID]]="","",INDEX(PIs[NA Exempt],MATCH(Checklist48[[#This Row],[PIGUID]],PIs[GUID],0),1))</f>
        <v/>
      </c>
      <c r="J172" s="57" t="str">
        <f>IF(Checklist48[[#This Row],[SGUID]]="",IF(Checklist48[[#This Row],[SSGUID]]="",IF(Checklist48[[#This Row],[PIGUID]]="","",INDEX(PIs[[Column1]:[SS]],MATCH(Checklist48[[#This Row],[PIGUID]],PIs[GUID],0),2)),INDEX(PIs[[Column1]:[SS]],MATCH(Checklist48[[#This Row],[SSGUID]],PIs[SSGUID],0),18)),INDEX(PIs[[Column1]:[SS]],MATCH(Checklist48[[#This Row],[SGUID]],PIs[SGUID],0),14))</f>
        <v>AQ 20 BIENESTAR, GESTIÓN Y CRÍA DE ESPECIES ACUÁTICAS DE CULTIVO (en todos los puntos de la cadena de producción)</v>
      </c>
      <c r="K172" s="57" t="str">
        <f>IF(Checklist48[[#This Row],[SGUID]]="",IF(Checklist48[[#This Row],[SSGUID]]="",IF(Checklist48[[#This Row],[PIGUID]]="","",INDEX(PIs[[Column1]:[SS]],MATCH(Checklist48[[#This Row],[PIGUID]],PIs[GUID],0),4)),INDEX(PIs[[Column1]:[Ssbody]],MATCH(Checklist48[[#This Row],[SSGUID]],PIs[SSGUID],0),19)),INDEX(PIs[[Column1]:[SS]],MATCH(Checklist48[[#This Row],[SGUID]],PIs[SGUID],0),15))</f>
        <v>-</v>
      </c>
      <c r="L172" s="57" t="str">
        <f>IF(Checklist48[[#This Row],[SGUID]]="",IF(Checklist48[[#This Row],[SSGUID]]="",INDEX(PIs[[Column1]:[SS]],MATCH(Checklist48[[#This Row],[PIGUID]],PIs[GUID],0),6),""),"")</f>
        <v/>
      </c>
      <c r="M172" s="57" t="str">
        <f>IF(Checklist48[[#This Row],[SSGUID]]="",IF(Checklist48[[#This Row],[PIGUID]]="","",INDEX(PIs[[Column1]:[SS]],MATCH(Checklist48[[#This Row],[PIGUID]],PIs[GUID],0),8)),"")</f>
        <v/>
      </c>
      <c r="N172" s="84"/>
      <c r="O172" s="84"/>
      <c r="P172" s="57" t="str">
        <f>IF(Checklist48[[#This Row],[ifna]]="NA","",IF(Checklist48[[#This Row],[RelatedPQ]]=0,"",IF(Checklist48[[#This Row],[RelatedPQ]]="","",IF((INDEX(S2PQ_relational[],MATCH(Checklist48[[#This Row],[PIGUID&amp;NO]],S2PQ_relational[PIGUID &amp; "NO"],0),1))=Checklist48[[#This Row],[PIGUID]],"no aplicable",""))))</f>
        <v/>
      </c>
      <c r="Q172" s="57" t="str">
        <f>IF(Checklist48[[#This Row],[N/A]]="no aplicable",INDEX(S2PQ[[Preguntas del paso 2]:[Justification]],MATCH(Checklist48[[#This Row],[RelatedPQ]],S2PQ[S2PQGUID],0),3),"")</f>
        <v/>
      </c>
      <c r="R172" s="84"/>
    </row>
    <row r="173" spans="2:18" ht="45" x14ac:dyDescent="0.25">
      <c r="B173" s="51"/>
      <c r="C173" s="46" t="s">
        <v>854</v>
      </c>
      <c r="D173" s="58">
        <f>IF(Checklist48[[#This Row],[SGUID]]="",IF(Checklist48[[#This Row],[SSGUID]]="",0,1),1)</f>
        <v>1</v>
      </c>
      <c r="E173" s="46"/>
      <c r="F173" s="55" t="str">
        <f>_xlfn.IFNA(Checklist48[[#This Row],[RelatedPQ]],"NA")</f>
        <v/>
      </c>
      <c r="G173" s="55" t="str">
        <f>IF(Checklist48[[#This Row],[PIGUID]]="","",INDEX(S2PQ_relational[],MATCH(Checklist48[[#This Row],[PIGUID&amp;NO]],S2PQ_relational[PIGUID &amp; "NO"],0),2))</f>
        <v/>
      </c>
      <c r="H173" s="55" t="str">
        <f>Checklist48[[#This Row],[PIGUID]]&amp;"NO"</f>
        <v>NO</v>
      </c>
      <c r="I173" s="55" t="str">
        <f>IF(Checklist48[[#This Row],[PIGUID]]="","",INDEX(PIs[NA Exempt],MATCH(Checklist48[[#This Row],[PIGUID]],PIs[GUID],0),1))</f>
        <v/>
      </c>
      <c r="J173" s="57" t="str">
        <f>IF(Checklist48[[#This Row],[SGUID]]="",IF(Checklist48[[#This Row],[SSGUID]]="",IF(Checklist48[[#This Row],[PIGUID]]="","",INDEX(PIs[[Column1]:[SS]],MATCH(Checklist48[[#This Row],[PIGUID]],PIs[GUID],0),2)),INDEX(PIs[[Column1]:[SS]],MATCH(Checklist48[[#This Row],[SSGUID]],PIs[SSGUID],0),18)),INDEX(PIs[[Column1]:[SS]],MATCH(Checklist48[[#This Row],[SGUID]],PIs[SGUID],0),14))</f>
        <v>AQ 20.01 Trazabilidad y origen de la población</v>
      </c>
      <c r="K173" s="57" t="str">
        <f>IF(Checklist48[[#This Row],[SGUID]]="",IF(Checklist48[[#This Row],[SSGUID]]="",IF(Checklist48[[#This Row],[PIGUID]]="","",INDEX(PIs[[Column1]:[SS]],MATCH(Checklist48[[#This Row],[PIGUID]],PIs[GUID],0),4)),INDEX(PIs[[Column1]:[Ssbody]],MATCH(Checklist48[[#This Row],[SSGUID]],PIs[SSGUID],0),19)),INDEX(PIs[[Column1]:[SS]],MATCH(Checklist48[[#This Row],[SGUID]],PIs[SGUID],0),15))</f>
        <v>-</v>
      </c>
      <c r="L173" s="57" t="str">
        <f>IF(Checklist48[[#This Row],[SGUID]]="",IF(Checklist48[[#This Row],[SSGUID]]="",INDEX(PIs[[Column1]:[SS]],MATCH(Checklist48[[#This Row],[PIGUID]],PIs[GUID],0),6),""),"")</f>
        <v/>
      </c>
      <c r="M173" s="57" t="str">
        <f>IF(Checklist48[[#This Row],[SSGUID]]="",IF(Checklist48[[#This Row],[PIGUID]]="","",INDEX(PIs[[Column1]:[SS]],MATCH(Checklist48[[#This Row],[PIGUID]],PIs[GUID],0),8)),"")</f>
        <v/>
      </c>
      <c r="N173" s="84"/>
      <c r="O173" s="84"/>
      <c r="P173" s="57" t="str">
        <f>IF(Checklist48[[#This Row],[ifna]]="NA","",IF(Checklist48[[#This Row],[RelatedPQ]]=0,"",IF(Checklist48[[#This Row],[RelatedPQ]]="","",IF((INDEX(S2PQ_relational[],MATCH(Checklist48[[#This Row],[PIGUID&amp;NO]],S2PQ_relational[PIGUID &amp; "NO"],0),1))=Checklist48[[#This Row],[PIGUID]],"no aplicable",""))))</f>
        <v/>
      </c>
      <c r="Q173" s="57" t="str">
        <f>IF(Checklist48[[#This Row],[N/A]]="no aplicable",INDEX(S2PQ[[Preguntas del paso 2]:[Justification]],MATCH(Checklist48[[#This Row],[RelatedPQ]],S2PQ[S2PQGUID],0),3),"")</f>
        <v/>
      </c>
      <c r="R173" s="84"/>
    </row>
    <row r="174" spans="2:18" ht="67.5" x14ac:dyDescent="0.25">
      <c r="B174" s="51"/>
      <c r="C174" s="46"/>
      <c r="D174" s="58">
        <f>IF(Checklist48[[#This Row],[SGUID]]="",IF(Checklist48[[#This Row],[SSGUID]]="",0,1),1)</f>
        <v>0</v>
      </c>
      <c r="E174" s="46" t="s">
        <v>1034</v>
      </c>
      <c r="F174" s="55" t="str">
        <f>_xlfn.IFNA(Checklist48[[#This Row],[RelatedPQ]],"NA")</f>
        <v>NA</v>
      </c>
      <c r="G174" s="55" t="e">
        <f>IF(Checklist48[[#This Row],[PIGUID]]="","",INDEX(S2PQ_relational[],MATCH(Checklist48[[#This Row],[PIGUID&amp;NO]],S2PQ_relational[PIGUID &amp; "NO"],0),2))</f>
        <v>#N/A</v>
      </c>
      <c r="H174" s="55" t="str">
        <f>Checklist48[[#This Row],[PIGUID]]&amp;"NO"</f>
        <v>41ucpJLDO2LQwYUKSKZdurNO</v>
      </c>
      <c r="I174" s="55" t="b">
        <f>IF(Checklist48[[#This Row],[PIGUID]]="","",INDEX(PIs[NA Exempt],MATCH(Checklist48[[#This Row],[PIGUID]],PIs[GUID],0),1))</f>
        <v>1</v>
      </c>
      <c r="J174" s="57" t="str">
        <f>IF(Checklist48[[#This Row],[SGUID]]="",IF(Checklist48[[#This Row],[SSGUID]]="",IF(Checklist48[[#This Row],[PIGUID]]="","",INDEX(PIs[[Column1]:[SS]],MATCH(Checklist48[[#This Row],[PIGUID]],PIs[GUID],0),2)),INDEX(PIs[[Column1]:[SS]],MATCH(Checklist48[[#This Row],[SSGUID]],PIs[SSGUID],0),18)),INDEX(PIs[[Column1]:[SS]],MATCH(Checklist48[[#This Row],[SGUID]],PIs[SGUID],0),14))</f>
        <v>AQ-GFS 20.01.01</v>
      </c>
      <c r="K174" s="57" t="str">
        <f>IF(Checklist48[[#This Row],[SGUID]]="",IF(Checklist48[[#This Row],[SSGUID]]="",IF(Checklist48[[#This Row],[PIGUID]]="","",INDEX(PIs[[Column1]:[SS]],MATCH(Checklist48[[#This Row],[PIGUID]],PIs[GUID],0),4)),INDEX(PIs[[Column1]:[Ssbody]],MATCH(Checklist48[[#This Row],[SSGUID]],PIs[SSGUID],0),19)),INDEX(PIs[[Column1]:[SS]],MATCH(Checklist48[[#This Row],[SGUID]],PIs[SGUID],0),15))</f>
        <v>Las especies acuáticas de cultivo son trazables hasta la finca o fincas anteriores y hasta su origen, incluida la identificación del correspondiente lote o lotes de semillas y padres.</v>
      </c>
      <c r="L174" s="57" t="str">
        <f>IF(Checklist48[[#This Row],[SGUID]]="",IF(Checklist48[[#This Row],[SSGUID]]="",INDEX(PIs[[Column1]:[SS]],MATCH(Checklist48[[#This Row],[PIGUID]],PIs[GUID],0),6),""),"")</f>
        <v>Las especies acuáticas de cultivo deben ser trazables hasta la finca o fincas anteriores y hasta su origen, incluida la identificación del correspondiente lote o lotes de semillas y padres. Los registros de trazabilidad deben estar en el sitio.
Sin opción de “N/A”.</v>
      </c>
      <c r="M174" s="57" t="str">
        <f>IF(Checklist48[[#This Row],[SSGUID]]="",IF(Checklist48[[#This Row],[PIGUID]]="","",INDEX(PIs[[Column1]:[SS]],MATCH(Checklist48[[#This Row],[PIGUID]],PIs[GUID],0),8)),"")</f>
        <v>Obligación Mayor</v>
      </c>
      <c r="N174" s="84"/>
      <c r="O174" s="84"/>
      <c r="P174" s="57" t="str">
        <f>IF(Checklist48[[#This Row],[ifna]]="NA","",IF(Checklist48[[#This Row],[RelatedPQ]]=0,"",IF(Checklist48[[#This Row],[RelatedPQ]]="","",IF((INDEX(S2PQ_relational[],MATCH(Checklist48[[#This Row],[PIGUID&amp;NO]],S2PQ_relational[PIGUID &amp; "NO"],0),1))=Checklist48[[#This Row],[PIGUID]],"no aplicable",""))))</f>
        <v/>
      </c>
      <c r="Q174" s="57" t="str">
        <f>IF(Checklist48[[#This Row],[N/A]]="no aplicable",INDEX(S2PQ[[Preguntas del paso 2]:[Justification]],MATCH(Checklist48[[#This Row],[RelatedPQ]],S2PQ[S2PQGUID],0),3),"")</f>
        <v/>
      </c>
      <c r="R174" s="84"/>
    </row>
    <row r="175" spans="2:18" ht="78.75" x14ac:dyDescent="0.25">
      <c r="B175" s="51"/>
      <c r="C175" s="46"/>
      <c r="D175" s="58">
        <f>IF(Checklist48[[#This Row],[SGUID]]="",IF(Checklist48[[#This Row],[SSGUID]]="",0,1),1)</f>
        <v>0</v>
      </c>
      <c r="E175" s="46" t="s">
        <v>1053</v>
      </c>
      <c r="F175" s="55" t="str">
        <f>_xlfn.IFNA(Checklist48[[#This Row],[RelatedPQ]],"NA")</f>
        <v>NA</v>
      </c>
      <c r="G175" s="55" t="e">
        <f>IF(Checklist48[[#This Row],[PIGUID]]="","",INDEX(S2PQ_relational[],MATCH(Checklist48[[#This Row],[PIGUID&amp;NO]],S2PQ_relational[PIGUID &amp; "NO"],0),2))</f>
        <v>#N/A</v>
      </c>
      <c r="H175" s="55" t="str">
        <f>Checklist48[[#This Row],[PIGUID]]&amp;"NO"</f>
        <v>5r265iiVNksVOkp31rGyzbNO</v>
      </c>
      <c r="I175" s="55" t="b">
        <f>IF(Checklist48[[#This Row],[PIGUID]]="","",INDEX(PIs[NA Exempt],MATCH(Checklist48[[#This Row],[PIGUID]],PIs[GUID],0),1))</f>
        <v>0</v>
      </c>
      <c r="J175" s="57" t="str">
        <f>IF(Checklist48[[#This Row],[SGUID]]="",IF(Checklist48[[#This Row],[SSGUID]]="",IF(Checklist48[[#This Row],[PIGUID]]="","",INDEX(PIs[[Column1]:[SS]],MATCH(Checklist48[[#This Row],[PIGUID]],PIs[GUID],0),2)),INDEX(PIs[[Column1]:[SS]],MATCH(Checklist48[[#This Row],[SSGUID]],PIs[SSGUID],0),18)),INDEX(PIs[[Column1]:[SS]],MATCH(Checklist48[[#This Row],[SGUID]],PIs[SGUID],0),14))</f>
        <v>AQ-GFS 20.01.02</v>
      </c>
      <c r="K175" s="57" t="str">
        <f>IF(Checklist48[[#This Row],[SGUID]]="",IF(Checklist48[[#This Row],[SSGUID]]="",IF(Checklist48[[#This Row],[PIGUID]]="","",INDEX(PIs[[Column1]:[SS]],MATCH(Checklist48[[#This Row],[PIGUID]],PIs[GUID],0),4)),INDEX(PIs[[Column1]:[Ssbody]],MATCH(Checklist48[[#This Row],[SSGUID]],PIs[SSGUID],0),19)),INDEX(PIs[[Column1]:[SS]],MATCH(Checklist48[[#This Row],[SGUID]],PIs[SGUID],0),15))</f>
        <v>Se registran y son trazables los movimientos dentro, hasta y desde la finca de las especies acuáticas de cultivo en cualquier etapa del ciclo de vida.</v>
      </c>
      <c r="L175" s="57" t="str">
        <f>IF(Checklist48[[#This Row],[SGUID]]="",IF(Checklist48[[#This Row],[SSGUID]]="",INDEX(PIs[[Column1]:[SS]],MATCH(Checklist48[[#This Row],[PIGUID]],PIs[GUID],0),6),""),"")</f>
        <v>Los registros de trazabilidad deben estar en el sitio. Los registros de todos los movimientos de las poblaciones para todas las etapas del ciclo de vida de las especies acuáticas deben incluir (cuando corresponda): origen de la semilla/población, especies, número, biomasa e identificación de unidad de producción.</v>
      </c>
      <c r="M175" s="57" t="str">
        <f>IF(Checklist48[[#This Row],[SSGUID]]="",IF(Checklist48[[#This Row],[PIGUID]]="","",INDEX(PIs[[Column1]:[SS]],MATCH(Checklist48[[#This Row],[PIGUID]],PIs[GUID],0),8)),"")</f>
        <v>Obligación Mayor</v>
      </c>
      <c r="N175" s="84"/>
      <c r="O175" s="84"/>
      <c r="P175" s="57" t="str">
        <f>IF(Checklist48[[#This Row],[ifna]]="NA","",IF(Checklist48[[#This Row],[RelatedPQ]]=0,"",IF(Checklist48[[#This Row],[RelatedPQ]]="","",IF((INDEX(S2PQ_relational[],MATCH(Checklist48[[#This Row],[PIGUID&amp;NO]],S2PQ_relational[PIGUID &amp; "NO"],0),1))=Checklist48[[#This Row],[PIGUID]],"no aplicable",""))))</f>
        <v/>
      </c>
      <c r="Q175" s="57" t="str">
        <f>IF(Checklist48[[#This Row],[N/A]]="no aplicable",INDEX(S2PQ[[Preguntas del paso 2]:[Justification]],MATCH(Checklist48[[#This Row],[RelatedPQ]],S2PQ[S2PQGUID],0),3),"")</f>
        <v/>
      </c>
      <c r="R175" s="84"/>
    </row>
    <row r="176" spans="2:18" ht="45" x14ac:dyDescent="0.25">
      <c r="B176" s="51"/>
      <c r="C176" s="46"/>
      <c r="D176" s="58">
        <f>IF(Checklist48[[#This Row],[SGUID]]="",IF(Checklist48[[#This Row],[SSGUID]]="",0,1),1)</f>
        <v>0</v>
      </c>
      <c r="E176" s="46" t="s">
        <v>1040</v>
      </c>
      <c r="F176" s="55" t="str">
        <f>_xlfn.IFNA(Checklist48[[#This Row],[RelatedPQ]],"NA")</f>
        <v>NA</v>
      </c>
      <c r="G176" s="55" t="e">
        <f>IF(Checklist48[[#This Row],[PIGUID]]="","",INDEX(S2PQ_relational[],MATCH(Checklist48[[#This Row],[PIGUID&amp;NO]],S2PQ_relational[PIGUID &amp; "NO"],0),2))</f>
        <v>#N/A</v>
      </c>
      <c r="H176" s="55" t="str">
        <f>Checklist48[[#This Row],[PIGUID]]&amp;"NO"</f>
        <v>75XwcsXhRFRiBvsb2jxbbnNO</v>
      </c>
      <c r="I176" s="55" t="b">
        <f>IF(Checklist48[[#This Row],[PIGUID]]="","",INDEX(PIs[NA Exempt],MATCH(Checklist48[[#This Row],[PIGUID]],PIs[GUID],0),1))</f>
        <v>1</v>
      </c>
      <c r="J176" s="57" t="str">
        <f>IF(Checklist48[[#This Row],[SGUID]]="",IF(Checklist48[[#This Row],[SSGUID]]="",IF(Checklist48[[#This Row],[PIGUID]]="","",INDEX(PIs[[Column1]:[SS]],MATCH(Checklist48[[#This Row],[PIGUID]],PIs[GUID],0),2)),INDEX(PIs[[Column1]:[SS]],MATCH(Checklist48[[#This Row],[SSGUID]],PIs[SSGUID],0),18)),INDEX(PIs[[Column1]:[SS]],MATCH(Checklist48[[#This Row],[SGUID]],PIs[SGUID],0),14))</f>
        <v>AQ-GFS 20.01.03</v>
      </c>
      <c r="K176" s="57" t="str">
        <f>IF(Checklist48[[#This Row],[SGUID]]="",IF(Checklist48[[#This Row],[SSGUID]]="",IF(Checklist48[[#This Row],[PIGUID]]="","",INDEX(PIs[[Column1]:[SS]],MATCH(Checklist48[[#This Row],[PIGUID]],PIs[GUID],0),4)),INDEX(PIs[[Column1]:[Ssbody]],MATCH(Checklist48[[#This Row],[SSGUID]],PIs[SSGUID],0),19)),INDEX(PIs[[Column1]:[SS]],MATCH(Checklist48[[#This Row],[SGUID]],PIs[SGUID],0),15))</f>
        <v>Las especies acuáticas de cultivo se identifican (a nivel del lote) con lote(s) específico(s) o un insumo a lo largo de todo el período de crecimiento.</v>
      </c>
      <c r="L176" s="57" t="str">
        <f>IF(Checklist48[[#This Row],[SGUID]]="",IF(Checklist48[[#This Row],[SSGUID]]="",INDEX(PIs[[Column1]:[SS]],MATCH(Checklist48[[#This Row],[PIGUID]],PIs[GUID],0),6),""),"")</f>
        <v>En cada etapa del ciclo de crecimiento debe ser posible identificar la composición de un lote desde sus insumos.
Sin opción de “N/A”.</v>
      </c>
      <c r="M176" s="57" t="str">
        <f>IF(Checklist48[[#This Row],[SSGUID]]="",IF(Checklist48[[#This Row],[PIGUID]]="","",INDEX(PIs[[Column1]:[SS]],MATCH(Checklist48[[#This Row],[PIGUID]],PIs[GUID],0),8)),"")</f>
        <v>Obligación Mayor</v>
      </c>
      <c r="N176" s="84"/>
      <c r="O176" s="84"/>
      <c r="P176" s="57" t="str">
        <f>IF(Checklist48[[#This Row],[ifna]]="NA","",IF(Checklist48[[#This Row],[RelatedPQ]]=0,"",IF(Checklist48[[#This Row],[RelatedPQ]]="","",IF((INDEX(S2PQ_relational[],MATCH(Checklist48[[#This Row],[PIGUID&amp;NO]],S2PQ_relational[PIGUID &amp; "NO"],0),1))=Checklist48[[#This Row],[PIGUID]],"no aplicable",""))))</f>
        <v/>
      </c>
      <c r="Q176" s="57" t="str">
        <f>IF(Checklist48[[#This Row],[N/A]]="no aplicable",INDEX(S2PQ[[Preguntas del paso 2]:[Justification]],MATCH(Checklist48[[#This Row],[RelatedPQ]],S2PQ[S2PQGUID],0),3),"")</f>
        <v/>
      </c>
      <c r="R176" s="84"/>
    </row>
    <row r="177" spans="2:18" ht="56.25" x14ac:dyDescent="0.25">
      <c r="B177" s="51"/>
      <c r="C177" s="46"/>
      <c r="D177" s="58">
        <f>IF(Checklist48[[#This Row],[SGUID]]="",IF(Checklist48[[#This Row],[SSGUID]]="",0,1),1)</f>
        <v>0</v>
      </c>
      <c r="E177" s="46" t="s">
        <v>1097</v>
      </c>
      <c r="F177" s="55" t="str">
        <f>_xlfn.IFNA(Checklist48[[#This Row],[RelatedPQ]],"NA")</f>
        <v>NA</v>
      </c>
      <c r="G177" s="55" t="e">
        <f>IF(Checklist48[[#This Row],[PIGUID]]="","",INDEX(S2PQ_relational[],MATCH(Checklist48[[#This Row],[PIGUID&amp;NO]],S2PQ_relational[PIGUID &amp; "NO"],0),2))</f>
        <v>#N/A</v>
      </c>
      <c r="H177" s="55" t="str">
        <f>Checklist48[[#This Row],[PIGUID]]&amp;"NO"</f>
        <v>6C95XW5wlxrY9z5oypXFDfNO</v>
      </c>
      <c r="I177" s="55" t="b">
        <f>IF(Checklist48[[#This Row],[PIGUID]]="","",INDEX(PIs[NA Exempt],MATCH(Checklist48[[#This Row],[PIGUID]],PIs[GUID],0),1))</f>
        <v>0</v>
      </c>
      <c r="J177" s="57" t="str">
        <f>IF(Checklist48[[#This Row],[SGUID]]="",IF(Checklist48[[#This Row],[SSGUID]]="",IF(Checklist48[[#This Row],[PIGUID]]="","",INDEX(PIs[[Column1]:[SS]],MATCH(Checklist48[[#This Row],[PIGUID]],PIs[GUID],0),2)),INDEX(PIs[[Column1]:[SS]],MATCH(Checklist48[[#This Row],[SSGUID]],PIs[SSGUID],0),18)),INDEX(PIs[[Column1]:[SS]],MATCH(Checklist48[[#This Row],[SGUID]],PIs[SGUID],0),14))</f>
        <v>AQ-GFS 20.01.04</v>
      </c>
      <c r="K177" s="57" t="str">
        <f>IF(Checklist48[[#This Row],[SGUID]]="",IF(Checklist48[[#This Row],[SSGUID]]="",IF(Checklist48[[#This Row],[PIGUID]]="","",INDEX(PIs[[Column1]:[SS]],MATCH(Checklist48[[#This Row],[PIGUID]],PIs[GUID],0),4)),INDEX(PIs[[Column1]:[Ssbody]],MATCH(Checklist48[[#This Row],[SSGUID]],PIs[SSGUID],0),19)),INDEX(PIs[[Column1]:[SS]],MATCH(Checklist48[[#This Row],[SGUID]],PIs[SGUID],0),15))</f>
        <v>Los reproductores de cultivo se obtienen de una fuente con certificación GLOBALG.A.P. para la norma IFA para acuicultura.</v>
      </c>
      <c r="L177" s="57" t="str">
        <f>IF(Checklist48[[#This Row],[SGUID]]="",IF(Checklist48[[#This Row],[SSGUID]]="",INDEX(PIs[[Column1]:[SS]],MATCH(Checklist48[[#This Row],[PIGUID]],PIs[GUID],0),6),""),"")</f>
        <v>Los registros de la compra y los certificados deberían estar disponibles durante la auditoría realizada por el organismo de certificación (OC). En la entrevista, la dirección debería poder demostrar conocimiento de esto.</v>
      </c>
      <c r="M177" s="57" t="str">
        <f>IF(Checklist48[[#This Row],[SSGUID]]="",IF(Checklist48[[#This Row],[PIGUID]]="","",INDEX(PIs[[Column1]:[SS]],MATCH(Checklist48[[#This Row],[PIGUID]],PIs[GUID],0),8)),"")</f>
        <v>Recomendación</v>
      </c>
      <c r="N177" s="84"/>
      <c r="O177" s="84"/>
      <c r="P177" s="57" t="str">
        <f>IF(Checklist48[[#This Row],[ifna]]="NA","",IF(Checklist48[[#This Row],[RelatedPQ]]=0,"",IF(Checklist48[[#This Row],[RelatedPQ]]="","",IF((INDEX(S2PQ_relational[],MATCH(Checklist48[[#This Row],[PIGUID&amp;NO]],S2PQ_relational[PIGUID &amp; "NO"],0),1))=Checklist48[[#This Row],[PIGUID]],"no aplicable",""))))</f>
        <v/>
      </c>
      <c r="Q177" s="57" t="str">
        <f>IF(Checklist48[[#This Row],[N/A]]="no aplicable",INDEX(S2PQ[[Preguntas del paso 2]:[Justification]],MATCH(Checklist48[[#This Row],[RelatedPQ]],S2PQ[S2PQGUID],0),3),"")</f>
        <v/>
      </c>
      <c r="R177" s="84"/>
    </row>
    <row r="178" spans="2:18" ht="409.5" x14ac:dyDescent="0.25">
      <c r="B178" s="51"/>
      <c r="C178" s="46"/>
      <c r="D178" s="58">
        <f>IF(Checklist48[[#This Row],[SGUID]]="",IF(Checklist48[[#This Row],[SSGUID]]="",0,1),1)</f>
        <v>0</v>
      </c>
      <c r="E178" s="46" t="s">
        <v>848</v>
      </c>
      <c r="F178" s="55" t="str">
        <f>_xlfn.IFNA(Checklist48[[#This Row],[RelatedPQ]],"NA")</f>
        <v>NA</v>
      </c>
      <c r="G178" s="55" t="e">
        <f>IF(Checklist48[[#This Row],[PIGUID]]="","",INDEX(S2PQ_relational[],MATCH(Checklist48[[#This Row],[PIGUID&amp;NO]],S2PQ_relational[PIGUID &amp; "NO"],0),2))</f>
        <v>#N/A</v>
      </c>
      <c r="H178" s="55" t="str">
        <f>Checklist48[[#This Row],[PIGUID]]&amp;"NO"</f>
        <v>2zG9VNeFUC1tsRWlLNR4fQNO</v>
      </c>
      <c r="I178" s="55" t="b">
        <f>IF(Checklist48[[#This Row],[PIGUID]]="","",INDEX(PIs[NA Exempt],MATCH(Checklist48[[#This Row],[PIGUID]],PIs[GUID],0),1))</f>
        <v>1</v>
      </c>
      <c r="J178" s="57" t="str">
        <f>IF(Checklist48[[#This Row],[SGUID]]="",IF(Checklist48[[#This Row],[SSGUID]]="",IF(Checklist48[[#This Row],[PIGUID]]="","",INDEX(PIs[[Column1]:[SS]],MATCH(Checklist48[[#This Row],[PIGUID]],PIs[GUID],0),2)),INDEX(PIs[[Column1]:[SS]],MATCH(Checklist48[[#This Row],[SSGUID]],PIs[SSGUID],0),18)),INDEX(PIs[[Column1]:[SS]],MATCH(Checklist48[[#This Row],[SGUID]],PIs[SGUID],0),14))</f>
        <v>AQ-GFS 20.01.05</v>
      </c>
      <c r="K178" s="57" t="str">
        <f>IF(Checklist48[[#This Row],[SGUID]]="",IF(Checklist48[[#This Row],[SSGUID]]="",IF(Checklist48[[#This Row],[PIGUID]]="","",INDEX(PIs[[Column1]:[SS]],MATCH(Checklist48[[#This Row],[PIGUID]],PIs[GUID],0),4)),INDEX(PIs[[Column1]:[Ssbody]],MATCH(Checklist48[[#This Row],[SSGUID]],PIs[SSGUID],0),19)),INDEX(PIs[[Column1]:[SS]],MATCH(Checklist48[[#This Row],[SGUID]],PIs[SGUID],0),15))</f>
        <v>Las semillas proceden de un proveedor (interno o externo) con certificación GLOBALG.A.P. para la norma IFA para acuicultura.</v>
      </c>
      <c r="L178" s="57" t="str">
        <f>IF(Checklist48[[#This Row],[SGUID]]="",IF(Checklist48[[#This Row],[SSGUID]]="",INDEX(PIs[[Column1]:[SS]],MATCH(Checklist48[[#This Row],[PIGUID]],PIs[GUID],0),6),""),"")</f>
        <v>Los registros y los certificados deben estar disponibles durante la auditoría realizada por el organismo de certificación (OC). En la entrevista, la dirección debe poder demostrar conocimiento de esto.
- Auditoría de certificación:
Por motivos de cumplimiento inicial, se requiere que los proveedores de semillas estén registrados con un Número GLOBALG.A.P. (GGN) en los sistemas TI GLOBALG.A.P. (como “semillas acuícolas GLOBALG.A.P. \[huevos fertilizados/juveniles]”) en el momento de la auditoría inicial del productor realizada por el OC. El proveedor debe poder presentar evidencia de que realizó una autoevaluación y debe proporcionar una carta de compromiso con la certificación antes de la próxima auditoría realizada por el OC.
- Auditoría posterior (segunda auditoría realizada por el OC):
Los proveedores deben tener la certificación GLOBALG.A.P. o una certificación bajo un esquema homologado por GLOBALG.A.P.
En las auditorías posteriores del proveedor o los proveedores de las semillas (ya sean proveedores internos o externos) se requiere un cumplimiento constante.
- Después de este primer año, cualquier proveedor de semillas adicional que provea a una finca acuícola que ya cuenta con certificación GLOBALG.A.P. debe estar registrado en los sistemas TI GLOBALG.A.P. desde el momento en que se compran las semillas, y debe demostrar su estado de la certificación GLOBALG.A.P. durante la primera auditoría realizada por el OC tras comenzar a proveer.
Sin opción de “N/A”.</v>
      </c>
      <c r="M178" s="57" t="str">
        <f>IF(Checklist48[[#This Row],[SSGUID]]="",IF(Checklist48[[#This Row],[PIGUID]]="","",INDEX(PIs[[Column1]:[SS]],MATCH(Checklist48[[#This Row],[PIGUID]],PIs[GUID],0),8)),"")</f>
        <v>Obligación Mayor</v>
      </c>
      <c r="N178" s="84"/>
      <c r="O178" s="84"/>
      <c r="P178" s="57" t="str">
        <f>IF(Checklist48[[#This Row],[ifna]]="NA","",IF(Checklist48[[#This Row],[RelatedPQ]]=0,"",IF(Checklist48[[#This Row],[RelatedPQ]]="","",IF((INDEX(S2PQ_relational[],MATCH(Checklist48[[#This Row],[PIGUID&amp;NO]],S2PQ_relational[PIGUID &amp; "NO"],0),1))=Checklist48[[#This Row],[PIGUID]],"no aplicable",""))))</f>
        <v/>
      </c>
      <c r="Q178" s="57" t="str">
        <f>IF(Checklist48[[#This Row],[N/A]]="no aplicable",INDEX(S2PQ[[Preguntas del paso 2]:[Justification]],MATCH(Checklist48[[#This Row],[RelatedPQ]],S2PQ[S2PQGUID],0),3),"")</f>
        <v/>
      </c>
      <c r="R178" s="84"/>
    </row>
    <row r="179" spans="2:18" ht="56.25" x14ac:dyDescent="0.25">
      <c r="B179" s="51"/>
      <c r="C179" s="46"/>
      <c r="D179" s="58">
        <f>IF(Checklist48[[#This Row],[SGUID]]="",IF(Checklist48[[#This Row],[SSGUID]]="",0,1),1)</f>
        <v>0</v>
      </c>
      <c r="E179" s="46" t="s">
        <v>897</v>
      </c>
      <c r="F179" s="55" t="str">
        <f>_xlfn.IFNA(Checklist48[[#This Row],[RelatedPQ]],"NA")</f>
        <v>NA</v>
      </c>
      <c r="G179" s="55" t="e">
        <f>IF(Checklist48[[#This Row],[PIGUID]]="","",INDEX(S2PQ_relational[],MATCH(Checklist48[[#This Row],[PIGUID&amp;NO]],S2PQ_relational[PIGUID &amp; "NO"],0),2))</f>
        <v>#N/A</v>
      </c>
      <c r="H179" s="55" t="str">
        <f>Checklist48[[#This Row],[PIGUID]]&amp;"NO"</f>
        <v>2T0W1tdSPvm0WMCnQerja6NO</v>
      </c>
      <c r="I179" s="55" t="b">
        <f>IF(Checklist48[[#This Row],[PIGUID]]="","",INDEX(PIs[NA Exempt],MATCH(Checklist48[[#This Row],[PIGUID]],PIs[GUID],0),1))</f>
        <v>0</v>
      </c>
      <c r="J179" s="57" t="str">
        <f>IF(Checklist48[[#This Row],[SGUID]]="",IF(Checklist48[[#This Row],[SSGUID]]="",IF(Checklist48[[#This Row],[PIGUID]]="","",INDEX(PIs[[Column1]:[SS]],MATCH(Checklist48[[#This Row],[PIGUID]],PIs[GUID],0),2)),INDEX(PIs[[Column1]:[SS]],MATCH(Checklist48[[#This Row],[SSGUID]],PIs[SSGUID],0),18)),INDEX(PIs[[Column1]:[SS]],MATCH(Checklist48[[#This Row],[SGUID]],PIs[SGUID],0),14))</f>
        <v>AQ-GFS 20.01.06</v>
      </c>
      <c r="K179" s="57" t="str">
        <f>IF(Checklist48[[#This Row],[SGUID]]="",IF(Checklist48[[#This Row],[SSGUID]]="",IF(Checklist48[[#This Row],[PIGUID]]="","",INDEX(PIs[[Column1]:[SS]],MATCH(Checklist48[[#This Row],[PIGUID]],PIs[GUID],0),4)),INDEX(PIs[[Column1]:[Ssbody]],MATCH(Checklist48[[#This Row],[SSGUID]],PIs[SSGUID],0),19)),INDEX(PIs[[Column1]:[SS]],MATCH(Checklist48[[#This Row],[SGUID]],PIs[SGUID],0),15))</f>
        <v>Después de la certificación, todas las especies acuáticas de cultivo de las que se dispone deben pasar toda su vida en granjas registradas bajo GLOBALG.A.P.</v>
      </c>
      <c r="L179" s="57" t="str">
        <f>IF(Checklist48[[#This Row],[SGUID]]="",IF(Checklist48[[#This Row],[SSGUID]]="",INDEX(PIs[[Column1]:[SS]],MATCH(Checklist48[[#This Row],[PIGUID]],PIs[GUID],0),6),""),"")</f>
        <v>Debe haber registros de trazabilidad de movimiento que demuestren que, desde la certificación, todas las especies acuáticas de cultivo en la población han pasado todo su ciclo de vida en las granjas registradas bajo GLOBALG.A.P.</v>
      </c>
      <c r="M179" s="57" t="str">
        <f>IF(Checklist48[[#This Row],[SSGUID]]="",IF(Checklist48[[#This Row],[PIGUID]]="","",INDEX(PIs[[Column1]:[SS]],MATCH(Checklist48[[#This Row],[PIGUID]],PIs[GUID],0),8)),"")</f>
        <v>Obligación Mayor</v>
      </c>
      <c r="N179" s="84"/>
      <c r="O179" s="84"/>
      <c r="P179" s="57" t="str">
        <f>IF(Checklist48[[#This Row],[ifna]]="NA","",IF(Checklist48[[#This Row],[RelatedPQ]]=0,"",IF(Checklist48[[#This Row],[RelatedPQ]]="","",IF((INDEX(S2PQ_relational[],MATCH(Checklist48[[#This Row],[PIGUID&amp;NO]],S2PQ_relational[PIGUID &amp; "NO"],0),1))=Checklist48[[#This Row],[PIGUID]],"no aplicable",""))))</f>
        <v/>
      </c>
      <c r="Q179" s="57" t="str">
        <f>IF(Checklist48[[#This Row],[N/A]]="no aplicable",INDEX(S2PQ[[Preguntas del paso 2]:[Justification]],MATCH(Checklist48[[#This Row],[RelatedPQ]],S2PQ[S2PQGUID],0),3),"")</f>
        <v/>
      </c>
      <c r="R179" s="84"/>
    </row>
    <row r="180" spans="2:18" ht="67.5" x14ac:dyDescent="0.25">
      <c r="B180" s="51"/>
      <c r="C180" s="46" t="s">
        <v>707</v>
      </c>
      <c r="D180" s="58">
        <f>IF(Checklist48[[#This Row],[SGUID]]="",IF(Checklist48[[#This Row],[SSGUID]]="",0,1),1)</f>
        <v>1</v>
      </c>
      <c r="E180" s="46"/>
      <c r="F180" s="55" t="str">
        <f>_xlfn.IFNA(Checklist48[[#This Row],[RelatedPQ]],"NA")</f>
        <v/>
      </c>
      <c r="G180" s="55" t="str">
        <f>IF(Checklist48[[#This Row],[PIGUID]]="","",INDEX(S2PQ_relational[],MATCH(Checklist48[[#This Row],[PIGUID&amp;NO]],S2PQ_relational[PIGUID &amp; "NO"],0),2))</f>
        <v/>
      </c>
      <c r="H180" s="55" t="str">
        <f>Checklist48[[#This Row],[PIGUID]]&amp;"NO"</f>
        <v>NO</v>
      </c>
      <c r="I180" s="55" t="str">
        <f>IF(Checklist48[[#This Row],[PIGUID]]="","",INDEX(PIs[NA Exempt],MATCH(Checklist48[[#This Row],[PIGUID]],PIs[GUID],0),1))</f>
        <v/>
      </c>
      <c r="J180" s="57" t="str">
        <f>IF(Checklist48[[#This Row],[SGUID]]="",IF(Checklist48[[#This Row],[SSGUID]]="",IF(Checklist48[[#This Row],[PIGUID]]="","",INDEX(PIs[[Column1]:[SS]],MATCH(Checklist48[[#This Row],[PIGUID]],PIs[GUID],0),2)),INDEX(PIs[[Column1]:[SS]],MATCH(Checklist48[[#This Row],[SSGUID]],PIs[SSGUID],0),18)),INDEX(PIs[[Column1]:[SS]],MATCH(Checklist48[[#This Row],[SGUID]],PIs[SGUID],0),14))</f>
        <v>AQ 20.02 Salud y bienestar de las especies acuáticas de cultivo</v>
      </c>
      <c r="K180" s="57" t="str">
        <f>IF(Checklist48[[#This Row],[SGUID]]="",IF(Checklist48[[#This Row],[SSGUID]]="",IF(Checklist48[[#This Row],[PIGUID]]="","",INDEX(PIs[[Column1]:[SS]],MATCH(Checklist48[[#This Row],[PIGUID]],PIs[GUID],0),4)),INDEX(PIs[[Column1]:[Ssbody]],MATCH(Checklist48[[#This Row],[SSGUID]],PIs[SSGUID],0),19)),INDEX(PIs[[Column1]:[SS]],MATCH(Checklist48[[#This Row],[SGUID]],PIs[SGUID],0),15))</f>
        <v>-</v>
      </c>
      <c r="L180" s="57" t="str">
        <f>IF(Checklist48[[#This Row],[SGUID]]="",IF(Checklist48[[#This Row],[SSGUID]]="",INDEX(PIs[[Column1]:[SS]],MATCH(Checklist48[[#This Row],[PIGUID]],PIs[GUID],0),6),""),"")</f>
        <v/>
      </c>
      <c r="M180" s="57" t="str">
        <f>IF(Checklist48[[#This Row],[SSGUID]]="",IF(Checklist48[[#This Row],[PIGUID]]="","",INDEX(PIs[[Column1]:[SS]],MATCH(Checklist48[[#This Row],[PIGUID]],PIs[GUID],0),8)),"")</f>
        <v/>
      </c>
      <c r="N180" s="84"/>
      <c r="O180" s="84"/>
      <c r="P180" s="57" t="str">
        <f>IF(Checklist48[[#This Row],[ifna]]="NA","",IF(Checklist48[[#This Row],[RelatedPQ]]=0,"",IF(Checklist48[[#This Row],[RelatedPQ]]="","",IF((INDEX(S2PQ_relational[],MATCH(Checklist48[[#This Row],[PIGUID&amp;NO]],S2PQ_relational[PIGUID &amp; "NO"],0),1))=Checklist48[[#This Row],[PIGUID]],"no aplicable",""))))</f>
        <v/>
      </c>
      <c r="Q180" s="57" t="str">
        <f>IF(Checklist48[[#This Row],[N/A]]="no aplicable",INDEX(S2PQ[[Preguntas del paso 2]:[Justification]],MATCH(Checklist48[[#This Row],[RelatedPQ]],S2PQ[S2PQGUID],0),3),"")</f>
        <v/>
      </c>
      <c r="R180" s="84"/>
    </row>
    <row r="181" spans="2:18" ht="409.5" x14ac:dyDescent="0.25">
      <c r="B181" s="51"/>
      <c r="C181" s="46"/>
      <c r="D181" s="58">
        <f>IF(Checklist48[[#This Row],[SGUID]]="",IF(Checklist48[[#This Row],[SSGUID]]="",0,1),1)</f>
        <v>0</v>
      </c>
      <c r="E181" s="46" t="s">
        <v>855</v>
      </c>
      <c r="F181" s="55" t="str">
        <f>_xlfn.IFNA(Checklist48[[#This Row],[RelatedPQ]],"NA")</f>
        <v>NA</v>
      </c>
      <c r="G181" s="55" t="e">
        <f>IF(Checklist48[[#This Row],[PIGUID]]="","",INDEX(S2PQ_relational[],MATCH(Checklist48[[#This Row],[PIGUID&amp;NO]],S2PQ_relational[PIGUID &amp; "NO"],0),2))</f>
        <v>#N/A</v>
      </c>
      <c r="H181" s="55" t="str">
        <f>Checklist48[[#This Row],[PIGUID]]&amp;"NO"</f>
        <v>4WlZbtneSSyL7ex31WfHayNO</v>
      </c>
      <c r="I181" s="55" t="b">
        <f>IF(Checklist48[[#This Row],[PIGUID]]="","",INDEX(PIs[NA Exempt],MATCH(Checklist48[[#This Row],[PIGUID]],PIs[GUID],0),1))</f>
        <v>1</v>
      </c>
      <c r="J181" s="57" t="str">
        <f>IF(Checklist48[[#This Row],[SGUID]]="",IF(Checklist48[[#This Row],[SSGUID]]="",IF(Checklist48[[#This Row],[PIGUID]]="","",INDEX(PIs[[Column1]:[SS]],MATCH(Checklist48[[#This Row],[PIGUID]],PIs[GUID],0),2)),INDEX(PIs[[Column1]:[SS]],MATCH(Checklist48[[#This Row],[SSGUID]],PIs[SSGUID],0),18)),INDEX(PIs[[Column1]:[SS]],MATCH(Checklist48[[#This Row],[SGUID]],PIs[SGUID],0),14))</f>
        <v>AQ-GFS 20.02.01</v>
      </c>
      <c r="K181" s="57" t="str">
        <f>IF(Checklist48[[#This Row],[SGUID]]="",IF(Checklist48[[#This Row],[SSGUID]]="",IF(Checklist48[[#This Row],[PIGUID]]="","",INDEX(PIs[[Column1]:[SS]],MATCH(Checklist48[[#This Row],[PIGUID]],PIs[GUID],0),4)),INDEX(PIs[[Column1]:[Ssbody]],MATCH(Checklist48[[#This Row],[SSGUID]],PIs[SSGUID],0),19)),INDEX(PIs[[Column1]:[SS]],MATCH(Checklist48[[#This Row],[SGUID]],PIs[SGUID],0),15))</f>
        <v>Hay disponible un plan de salud acuícola (PSA), actualizado durante los últimos 12 meses, para el último ciclo de producción, o siempre que se hayan añadido nuevos medicamentos o tratamientos que no se habían usado antes.</v>
      </c>
      <c r="L181" s="57" t="str">
        <f>IF(Checklist48[[#This Row],[SGUID]]="",IF(Checklist48[[#This Row],[SSGUID]]="",INDEX(PIs[[Column1]:[SS]],MATCH(Checklist48[[#This Row],[PIGUID]],PIs[GUID],0),6),""),"")</f>
        <v>Debe haber disponible un PSA en el sitio. Un veterinario/profesional de la salud de los animales acuáticos con certificación y reconocido por una autoridad competente debe aprobar el PSA. El PSA debe incluir el nombre, la identificación de afiliación y la firma con fecha. Un veterinario/profesional de la salud de los animales acuáticos con certificación es el profesional responsable de la gestión sanitaria en la granja, que tiene autoridad legal para diagnosticar enfermedades y recetar medicamentos. Cada vez que se hace referencia a un veterinario en este documento normativo, se aplica esta definición.
El PSA se debe actualizar:
a) Anualmente,
b) Para cada ciclo de producción, si las especies acuáticas de cultivo están en la finca por un período inferior a un año, o bien
c) Cada vez que se deba actualizar algún contenido del PSA (p. ej., en caso de incluirse nuevos medicamentos o tratamientos)
El plan debe incluir (pero no está limitado a) lo siguiente:
1\. El nombre y la ubicación de la(s) finca(s)
2. Las posibles enfermedades, incluyendo las correspondientes medidas de prevención de propagación de enfermedades y de mitigación de enfermedades
3. Los protocolos de vacunación, que deben incluir las vacunas disponibles adecuadas para prevenir o reducir posibles enfermedades que podrían ocurrir en esta región (cuando corresponda). Si se dispone de vacunas eficaces contra una enfermedad recurrente, se debe preferir la vacunación a los tratamientos terapéuticos. Todos los peces deben ser anestesiados antes de recibir la vacuna por inyección, a menos que haya razones de salud y bienestar bien justificadas para no vacunarlos. Si al vacunar a los peces por inmersión (“dip”) o baño hay riesgo de causarles lesiones durante la manipulación, se debería aplicar sedación.
4. Los procedimientos de cuarentena
5. Los medicamentos y tratamientos que puedan utilizarse en la finca acuícola, incluyendo el nombre del medicamento,la sustancia activa, la indicación, el proveedor, la vía de administración, la dosis y el período de espera precosecha
6. El período de espera precosecha, que empieza cuando el alimento para especies acuáticas de cultivo medicado ha sido depurado del sistema de alimento de la finca; uso de alimento especial para depurar el equipo (para sacar los residuos del sistema de alimento)
7. Los registros y controles de parásitos, incluida la frecuencia con la que se realizan
8. Los procedimientos de bioseguridad
9. El programa de detección de patógenos relevantes
10. La evaluación de riesgos de los residuos médicos en relación a cuestiones de inocuidad alimentaria y el impacto potencial de las poblaciones naturales de peces silvestres alrededor de la finca 
11. Los procedimientos de aturdimiento y sacrificio, incluidos los de los reproductores
12. El plan de acción para las especies acuáticas cosechables de cultivo si se ha superado o es probable que se supere el límite máximo de residuos (LMR) en el país de producción y/o de destino
13. La frecuencia y los métodos de eliminación, de retiro de animales enfermos y de eliminación de animales muertos
14. La frecuencia y los métodos de inspección de mortalidad
15. La frecuencia del control de sensibilidad/resistencia y de la rotación de medicamentos para evitar la resistencia a los antimicrobianos (RAM), cuando corresponda
16. El registro de la mortalidad y sus causas, que debe hacerse diariamente o con la mayor frecuencia posible. Cuando se sospecha de un brote de enfermedad o la mortalidad es más alta de lo previsto, esto se debe notificar al veterinario/profesional de la salud de los animales acuáticos y a la autoridad estatal competente.
17. El procedimiento interno de notificación de brotes de enfermedad, incluyendo a quién se notificará
18. Los tratamientos sanitarios para animales: se deben usar antibióticos única y exclusivamente si se diagnostican enfermedades específicas, no existe otra alternativa y se puede ver afectado el bienestar y la salud de las especies acuáticas de cultivo.
18.a) Los antimicrobianos de importancia crítica según las recomendaciones de la Organización Mundial de la salud (OMS, www.who.int) se deben usar única y exclusivamente como último recurso. Los antimicrobianos de importancia crítica (prioridad máxima y prioridad alta) indicados para la medicina humana se pueden utilizar únicamente en circunstancias excepcionales bajo el juicio, la prescripción y la supervisión de un veterinario/profesional de la salud de los animales acuáticos, y si los resultados de sensibilidad microbiana (antibiograma histórico) demuestran que el antimicrobiano seleccionado es la única opción de tratamiento eficiente. El veterinario/profesional de la salud de los animales acuáticos debe justificar por escrito cada caso de uso. En caso de usarse antimicrobianos, debe haber evidencia de que el veterinario/profesional de la salud de los animales acuáticos del productor ha explicado a los proveedores de alimentos para especies acuáticas de cultivo que deben mezclar los antimicrobianos prescritos con los alimentos compuestos para especies acuáticas de cultivo. Es responsabilidad del productor informar de este requisito al veterinario/profesional de la salud de los animales acuáticos externo que receta el antimicrobiano.
18.b) Se deben tener en cuenta las recomendaciones de la Organización Mundial de Sanidad Animal (OIE, www.oie.int) en la “Lista de agentes antimicrobianos de importancia en medicina veterinaria”:
“Dentro de la categoría de agentes antimicrobianos veterinarios de importancia crítica de la lista de la OIE, algunas clases son de importancia crítica tanto para la salud humana como para la sanidad animal, como es actualmente el caso de las fluoroquinolonas y de la tercera y cuarta generación de cefalosporinas. En 2016, la colistina se agregó a la categoría de agentes antimicrobianos de importancia crítica y prioridad máxima de la OMS. Por lo tanto, esas dos clases de agentes antimicrobianos y la colistina deberían emplearse de acuerdo con las siguientes recomendaciones:
\- No usarse como tratamiento preventivo
\- No usarse como primer tratamiento a menos que esté justificado; cuando se emplee como segundo tratamiento, en teoría debería hacerse en base a los resultados de pruebas bacteriológicas
\- Su uso extraoficial debería limitarse y reservarse a los casos en los que no existan otras alternativas Dicha utilización debería ser conforme a la legislación nacional en vigor”
19. Cualquier ensayo o prueba de tratamientos médicos no autorizados
20. Los períodos de barbecho y las instrucciones del procedimiento, cuando corresponda
21. Las respuestas a las enfermedades y las medidas de prevención coordinadas con los productores vecinos
22. Los medicamentos y los tratamientos cuyo uso no está autorizado, lo cual debe incluir los compuestos que están prohibidos según el Codex Alimentarius de la Organización de las Naciones Unidas para la Alimentación y la Agricultura (FAO)/OMS:
nitrofuranos (y sus derivados), tinturas de triarilmetano (incluyendo pero no limitándose a verde malaquita, cristal violeta o verde brillante), estilbenos (incluyendo pero no limitándose a estilbeno, dienestrol, dietilestibestrol, hexoestrol), cloranfenicol, nitroimidazoles (incluyendo pero no limitándose a dimetridazol, ipronidazol, metronidazol) o beta agonistas (incluyendo pero no limitándose a clenbuterol)
23. Si corresponde, los registros de las visitas rutinarias asignadas del veterinario/profesional de la salud de los animales acuáticos
Sin opción de “N/A”.</v>
      </c>
      <c r="M181" s="57" t="str">
        <f>IF(Checklist48[[#This Row],[SSGUID]]="",IF(Checklist48[[#This Row],[PIGUID]]="","",INDEX(PIs[[Column1]:[SS]],MATCH(Checklist48[[#This Row],[PIGUID]],PIs[GUID],0),8)),"")</f>
        <v>Obligación Mayor</v>
      </c>
      <c r="N181" s="84"/>
      <c r="O181" s="84"/>
      <c r="P181" s="57" t="str">
        <f>IF(Checklist48[[#This Row],[ifna]]="NA","",IF(Checklist48[[#This Row],[RelatedPQ]]=0,"",IF(Checklist48[[#This Row],[RelatedPQ]]="","",IF((INDEX(S2PQ_relational[],MATCH(Checklist48[[#This Row],[PIGUID&amp;NO]],S2PQ_relational[PIGUID &amp; "NO"],0),1))=Checklist48[[#This Row],[PIGUID]],"no aplicable",""))))</f>
        <v/>
      </c>
      <c r="Q181" s="57" t="str">
        <f>IF(Checklist48[[#This Row],[N/A]]="no aplicable",INDEX(S2PQ[[Preguntas del paso 2]:[Justification]],MATCH(Checklist48[[#This Row],[RelatedPQ]],S2PQ[S2PQGUID],0),3),"")</f>
        <v/>
      </c>
      <c r="R181" s="84"/>
    </row>
    <row r="182" spans="2:18" ht="67.5" x14ac:dyDescent="0.25">
      <c r="B182" s="51"/>
      <c r="C182" s="46"/>
      <c r="D182" s="58">
        <f>IF(Checklist48[[#This Row],[SGUID]]="",IF(Checklist48[[#This Row],[SSGUID]]="",0,1),1)</f>
        <v>0</v>
      </c>
      <c r="E182" s="46" t="s">
        <v>861</v>
      </c>
      <c r="F182" s="55" t="str">
        <f>_xlfn.IFNA(Checklist48[[#This Row],[RelatedPQ]],"NA")</f>
        <v>NA</v>
      </c>
      <c r="G182" s="55" t="e">
        <f>IF(Checklist48[[#This Row],[PIGUID]]="","",INDEX(S2PQ_relational[],MATCH(Checklist48[[#This Row],[PIGUID&amp;NO]],S2PQ_relational[PIGUID &amp; "NO"],0),2))</f>
        <v>#N/A</v>
      </c>
      <c r="H182" s="55" t="str">
        <f>Checklist48[[#This Row],[PIGUID]]&amp;"NO"</f>
        <v>2gIyMiEH1qXErYHL9S4uzfNO</v>
      </c>
      <c r="I182" s="55" t="b">
        <f>IF(Checklist48[[#This Row],[PIGUID]]="","",INDEX(PIs[NA Exempt],MATCH(Checklist48[[#This Row],[PIGUID]],PIs[GUID],0),1))</f>
        <v>0</v>
      </c>
      <c r="J182" s="57" t="str">
        <f>IF(Checklist48[[#This Row],[SGUID]]="",IF(Checklist48[[#This Row],[SSGUID]]="",IF(Checklist48[[#This Row],[PIGUID]]="","",INDEX(PIs[[Column1]:[SS]],MATCH(Checklist48[[#This Row],[PIGUID]],PIs[GUID],0),2)),INDEX(PIs[[Column1]:[SS]],MATCH(Checklist48[[#This Row],[SSGUID]],PIs[SSGUID],0),18)),INDEX(PIs[[Column1]:[SS]],MATCH(Checklist48[[#This Row],[SGUID]],PIs[SGUID],0),14))</f>
        <v>AQ-GFS 20.02.02</v>
      </c>
      <c r="K182" s="57" t="str">
        <f>IF(Checklist48[[#This Row],[SGUID]]="",IF(Checklist48[[#This Row],[SSGUID]]="",IF(Checklist48[[#This Row],[PIGUID]]="","",INDEX(PIs[[Column1]:[SS]],MATCH(Checklist48[[#This Row],[PIGUID]],PIs[GUID],0),4)),INDEX(PIs[[Column1]:[Ssbody]],MATCH(Checklist48[[#This Row],[SSGUID]],PIs[SSGUID],0),19)),INDEX(PIs[[Column1]:[SS]],MATCH(Checklist48[[#This Row],[SGUID]],PIs[SGUID],0),15))</f>
        <v>Los equipos están diseñados y son apropiados para evitar daños físicos y para garantizar un estrés mínimo para las especies acuáticas de cultivo.</v>
      </c>
      <c r="L182" s="57" t="str">
        <f>IF(Checklist48[[#This Row],[SGUID]]="",IF(Checklist48[[#This Row],[SSGUID]]="",INDEX(PIs[[Column1]:[SS]],MATCH(Checklist48[[#This Row],[PIGUID]],PIs[GUID],0),6),""),"")</f>
        <v>Las bombas, las superficies y los equipos que entren en contacto con las especies acuáticas de cultivo, incluidas las instalaciones de vacunación, deben estar diseñadas y funcionar adecuadamente para evitar daños físicos y garantizar un estrés mínimo para las especies acuáticas de cultivo.</v>
      </c>
      <c r="M182" s="57" t="str">
        <f>IF(Checklist48[[#This Row],[SSGUID]]="",IF(Checklist48[[#This Row],[PIGUID]]="","",INDEX(PIs[[Column1]:[SS]],MATCH(Checklist48[[#This Row],[PIGUID]],PIs[GUID],0),8)),"")</f>
        <v>Obligación Mayor</v>
      </c>
      <c r="N182" s="84"/>
      <c r="O182" s="84"/>
      <c r="P182" s="57" t="str">
        <f>IF(Checklist48[[#This Row],[ifna]]="NA","",IF(Checklist48[[#This Row],[RelatedPQ]]=0,"",IF(Checklist48[[#This Row],[RelatedPQ]]="","",IF((INDEX(S2PQ_relational[],MATCH(Checklist48[[#This Row],[PIGUID&amp;NO]],S2PQ_relational[PIGUID &amp; "NO"],0),1))=Checklist48[[#This Row],[PIGUID]],"no aplicable",""))))</f>
        <v/>
      </c>
      <c r="Q182" s="57" t="str">
        <f>IF(Checklist48[[#This Row],[N/A]]="no aplicable",INDEX(S2PQ[[Preguntas del paso 2]:[Justification]],MATCH(Checklist48[[#This Row],[RelatedPQ]],S2PQ[S2PQGUID],0),3),"")</f>
        <v/>
      </c>
      <c r="R182" s="84"/>
    </row>
    <row r="183" spans="2:18" ht="67.5" x14ac:dyDescent="0.25">
      <c r="B183" s="51"/>
      <c r="C183" s="46"/>
      <c r="D183" s="58">
        <f>IF(Checklist48[[#This Row],[SGUID]]="",IF(Checklist48[[#This Row],[SSGUID]]="",0,1),1)</f>
        <v>0</v>
      </c>
      <c r="E183" s="46" t="s">
        <v>867</v>
      </c>
      <c r="F183" s="55" t="str">
        <f>_xlfn.IFNA(Checklist48[[#This Row],[RelatedPQ]],"NA")</f>
        <v>NA</v>
      </c>
      <c r="G183" s="55" t="e">
        <f>IF(Checklist48[[#This Row],[PIGUID]]="","",INDEX(S2PQ_relational[],MATCH(Checklist48[[#This Row],[PIGUID&amp;NO]],S2PQ_relational[PIGUID &amp; "NO"],0),2))</f>
        <v>#N/A</v>
      </c>
      <c r="H183" s="55" t="str">
        <f>Checklist48[[#This Row],[PIGUID]]&amp;"NO"</f>
        <v>3YFt2KIGjTcLzpEHdqo5HcNO</v>
      </c>
      <c r="I183" s="55" t="b">
        <f>IF(Checklist48[[#This Row],[PIGUID]]="","",INDEX(PIs[NA Exempt],MATCH(Checklist48[[#This Row],[PIGUID]],PIs[GUID],0),1))</f>
        <v>0</v>
      </c>
      <c r="J183" s="57" t="str">
        <f>IF(Checklist48[[#This Row],[SGUID]]="",IF(Checklist48[[#This Row],[SSGUID]]="",IF(Checklist48[[#This Row],[PIGUID]]="","",INDEX(PIs[[Column1]:[SS]],MATCH(Checklist48[[#This Row],[PIGUID]],PIs[GUID],0),2)),INDEX(PIs[[Column1]:[SS]],MATCH(Checklist48[[#This Row],[SSGUID]],PIs[SSGUID],0),18)),INDEX(PIs[[Column1]:[SS]],MATCH(Checklist48[[#This Row],[SGUID]],PIs[SGUID],0),14))</f>
        <v>AQ-GFS 20.02.03</v>
      </c>
      <c r="K183" s="57" t="str">
        <f>IF(Checklist48[[#This Row],[SGUID]]="",IF(Checklist48[[#This Row],[SSGUID]]="",IF(Checklist48[[#This Row],[PIGUID]]="","",INDEX(PIs[[Column1]:[SS]],MATCH(Checklist48[[#This Row],[PIGUID]],PIs[GUID],0),4)),INDEX(PIs[[Column1]:[Ssbody]],MATCH(Checklist48[[#This Row],[SSGUID]],PIs[SSGUID],0),19)),INDEX(PIs[[Column1]:[SS]],MATCH(Checklist48[[#This Row],[SGUID]],PIs[SGUID],0),15))</f>
        <v>Cuando existe un requisito legal para la certificación del estado de salud, las especies acuáticas de cultivo o las semillas que se introducen en la finca están certificados como libres de enfermedades conocidas.</v>
      </c>
      <c r="L183" s="57" t="str">
        <f>IF(Checklist48[[#This Row],[SGUID]]="",IF(Checklist48[[#This Row],[SSGUID]]="",INDEX(PIs[[Column1]:[SS]],MATCH(Checklist48[[#This Row],[PIGUID]],PIs[GUID],0),6),""),"")</f>
        <v>Las especies acuáticas de cultivo o las semillas que se introducen en la finca acuícola deben estar certificados como libres de enfermedades conocidas. Debe haber disponibles registros en el sitio. Si no existen requisitos legales al respecto, consulte AQ 20.02.06.</v>
      </c>
      <c r="M183" s="57" t="str">
        <f>IF(Checklist48[[#This Row],[SSGUID]]="",IF(Checklist48[[#This Row],[PIGUID]]="","",INDEX(PIs[[Column1]:[SS]],MATCH(Checklist48[[#This Row],[PIGUID]],PIs[GUID],0),8)),"")</f>
        <v>Obligación Mayor</v>
      </c>
      <c r="N183" s="84"/>
      <c r="O183" s="84"/>
      <c r="P183" s="57" t="str">
        <f>IF(Checklist48[[#This Row],[ifna]]="NA","",IF(Checklist48[[#This Row],[RelatedPQ]]=0,"",IF(Checklist48[[#This Row],[RelatedPQ]]="","",IF((INDEX(S2PQ_relational[],MATCH(Checklist48[[#This Row],[PIGUID&amp;NO]],S2PQ_relational[PIGUID &amp; "NO"],0),1))=Checklist48[[#This Row],[PIGUID]],"no aplicable",""))))</f>
        <v/>
      </c>
      <c r="Q183" s="57" t="str">
        <f>IF(Checklist48[[#This Row],[N/A]]="no aplicable",INDEX(S2PQ[[Preguntas del paso 2]:[Justification]],MATCH(Checklist48[[#This Row],[RelatedPQ]],S2PQ[S2PQGUID],0),3),"")</f>
        <v/>
      </c>
      <c r="R183" s="84"/>
    </row>
    <row r="184" spans="2:18" ht="56.25" x14ac:dyDescent="0.25">
      <c r="B184" s="51"/>
      <c r="C184" s="46"/>
      <c r="D184" s="58">
        <f>IF(Checklist48[[#This Row],[SGUID]]="",IF(Checklist48[[#This Row],[SSGUID]]="",0,1),1)</f>
        <v>0</v>
      </c>
      <c r="E184" s="46" t="s">
        <v>879</v>
      </c>
      <c r="F184" s="55" t="str">
        <f>_xlfn.IFNA(Checklist48[[#This Row],[RelatedPQ]],"NA")</f>
        <v>NA</v>
      </c>
      <c r="G184" s="55" t="e">
        <f>IF(Checklist48[[#This Row],[PIGUID]]="","",INDEX(S2PQ_relational[],MATCH(Checklist48[[#This Row],[PIGUID&amp;NO]],S2PQ_relational[PIGUID &amp; "NO"],0),2))</f>
        <v>#N/A</v>
      </c>
      <c r="H184" s="55" t="str">
        <f>Checklist48[[#This Row],[PIGUID]]&amp;"NO"</f>
        <v>180yPkcHGUErhUjWG409h0NO</v>
      </c>
      <c r="I184" s="55" t="b">
        <f>IF(Checklist48[[#This Row],[PIGUID]]="","",INDEX(PIs[NA Exempt],MATCH(Checklist48[[#This Row],[PIGUID]],PIs[GUID],0),1))</f>
        <v>0</v>
      </c>
      <c r="J184" s="57" t="str">
        <f>IF(Checklist48[[#This Row],[SGUID]]="",IF(Checklist48[[#This Row],[SSGUID]]="",IF(Checklist48[[#This Row],[PIGUID]]="","",INDEX(PIs[[Column1]:[SS]],MATCH(Checklist48[[#This Row],[PIGUID]],PIs[GUID],0),2)),INDEX(PIs[[Column1]:[SS]],MATCH(Checklist48[[#This Row],[SSGUID]],PIs[SSGUID],0),18)),INDEX(PIs[[Column1]:[SS]],MATCH(Checklist48[[#This Row],[SGUID]],PIs[SGUID],0),14))</f>
        <v>AQ-GFS 20.02.04</v>
      </c>
      <c r="K184" s="57" t="str">
        <f>IF(Checklist48[[#This Row],[SGUID]]="",IF(Checklist48[[#This Row],[SSGUID]]="",IF(Checklist48[[#This Row],[PIGUID]]="","",INDEX(PIs[[Column1]:[SS]],MATCH(Checklist48[[#This Row],[PIGUID]],PIs[GUID],0),4)),INDEX(PIs[[Column1]:[Ssbody]],MATCH(Checklist48[[#This Row],[SSGUID]],PIs[SSGUID],0),19)),INDEX(PIs[[Column1]:[SS]],MATCH(Checklist48[[#This Row],[SGUID]],PIs[SGUID],0),15))</f>
        <v>Antes de utilizar los reproductores con fines reproductivos, se realiza un control para verificar que estén libres de enfermedades que puedan transmitirse verticalmente.</v>
      </c>
      <c r="L184" s="57" t="str">
        <f>IF(Checklist48[[#This Row],[SGUID]]="",IF(Checklist48[[#This Row],[SSGUID]]="",INDEX(PIs[[Column1]:[SS]],MATCH(Checklist48[[#This Row],[PIGUID]],PIs[GUID],0),6),""),"")</f>
        <v>Debe haber registros y certificados que muestren que, antes de la reproducción, se ha realizado un control en los reproductores y se ha verificado que están libres de enfermedades que puedan transmitirse verticalmente.</v>
      </c>
      <c r="M184" s="57" t="str">
        <f>IF(Checklist48[[#This Row],[SSGUID]]="",IF(Checklist48[[#This Row],[PIGUID]]="","",INDEX(PIs[[Column1]:[SS]],MATCH(Checklist48[[#This Row],[PIGUID]],PIs[GUID],0),8)),"")</f>
        <v>Obligación Mayor</v>
      </c>
      <c r="N184" s="84"/>
      <c r="O184" s="84"/>
      <c r="P184" s="57" t="str">
        <f>IF(Checklist48[[#This Row],[ifna]]="NA","",IF(Checklist48[[#This Row],[RelatedPQ]]=0,"",IF(Checklist48[[#This Row],[RelatedPQ]]="","",IF((INDEX(S2PQ_relational[],MATCH(Checklist48[[#This Row],[PIGUID&amp;NO]],S2PQ_relational[PIGUID &amp; "NO"],0),1))=Checklist48[[#This Row],[PIGUID]],"no aplicable",""))))</f>
        <v/>
      </c>
      <c r="Q184" s="57" t="str">
        <f>IF(Checklist48[[#This Row],[N/A]]="no aplicable",INDEX(S2PQ[[Preguntas del paso 2]:[Justification]],MATCH(Checklist48[[#This Row],[RelatedPQ]],S2PQ[S2PQGUID],0),3),"")</f>
        <v/>
      </c>
      <c r="R184" s="84"/>
    </row>
    <row r="185" spans="2:18" ht="123.75" x14ac:dyDescent="0.25">
      <c r="B185" s="51"/>
      <c r="C185" s="46"/>
      <c r="D185" s="58">
        <f>IF(Checklist48[[#This Row],[SGUID]]="",IF(Checklist48[[#This Row],[SSGUID]]="",0,1),1)</f>
        <v>0</v>
      </c>
      <c r="E185" s="46" t="s">
        <v>987</v>
      </c>
      <c r="F185" s="55" t="str">
        <f>_xlfn.IFNA(Checklist48[[#This Row],[RelatedPQ]],"NA")</f>
        <v>NA</v>
      </c>
      <c r="G185" s="55" t="e">
        <f>IF(Checklist48[[#This Row],[PIGUID]]="","",INDEX(S2PQ_relational[],MATCH(Checklist48[[#This Row],[PIGUID&amp;NO]],S2PQ_relational[PIGUID &amp; "NO"],0),2))</f>
        <v>#N/A</v>
      </c>
      <c r="H185" s="55" t="str">
        <f>Checklist48[[#This Row],[PIGUID]]&amp;"NO"</f>
        <v>71yuIZsuKLzreoieA9OmHbNO</v>
      </c>
      <c r="I185" s="55" t="b">
        <f>IF(Checklist48[[#This Row],[PIGUID]]="","",INDEX(PIs[NA Exempt],MATCH(Checklist48[[#This Row],[PIGUID]],PIs[GUID],0),1))</f>
        <v>0</v>
      </c>
      <c r="J185" s="57" t="str">
        <f>IF(Checklist48[[#This Row],[SGUID]]="",IF(Checklist48[[#This Row],[SSGUID]]="",IF(Checklist48[[#This Row],[PIGUID]]="","",INDEX(PIs[[Column1]:[SS]],MATCH(Checklist48[[#This Row],[PIGUID]],PIs[GUID],0),2)),INDEX(PIs[[Column1]:[SS]],MATCH(Checklist48[[#This Row],[SSGUID]],PIs[SSGUID],0),18)),INDEX(PIs[[Column1]:[SS]],MATCH(Checklist48[[#This Row],[SGUID]],PIs[SGUID],0),14))</f>
        <v>AQ-GFS 20.02.05</v>
      </c>
      <c r="K185" s="57" t="str">
        <f>IF(Checklist48[[#This Row],[SGUID]]="",IF(Checklist48[[#This Row],[SSGUID]]="",IF(Checklist48[[#This Row],[PIGUID]]="","",INDEX(PIs[[Column1]:[SS]],MATCH(Checklist48[[#This Row],[PIGUID]],PIs[GUID],0),4)),INDEX(PIs[[Column1]:[Ssbody]],MATCH(Checklist48[[#This Row],[SSGUID]],PIs[SSGUID],0),19)),INDEX(PIs[[Column1]:[SS]],MATCH(Checklist48[[#This Row],[SGUID]],PIs[SGUID],0),15))</f>
        <v>Los proveedores (internos o externos) de semillas ofrecen un informe de evaluación sanitaria.</v>
      </c>
      <c r="L185" s="57" t="str">
        <f>IF(Checklist48[[#This Row],[SGUID]]="",IF(Checklist48[[#This Row],[SSGUID]]="",INDEX(PIs[[Column1]:[SS]],MATCH(Checklist48[[#This Row],[PIGUID]],PIs[GUID],0),6),""),"")</f>
        <v>Se debe haber evaluado el estado de salud de las especies acuáticas de cultivo y debe haber disponibles certificados de los análisis rutinarios de enfermedades de las semillas, al menos para las enfermedades conocidas de las especies específicas definidas en el plan de salud acuícola (PSA). Los registros deben incluir información sobre los protocolos de muestreo, el tipo de análisis, la frecuencia y los resultados. La autoridad competente debe reconocer el laboratorio utilizado para la vigilancia de enfermedades de declaración obligatoria.</v>
      </c>
      <c r="M185" s="57" t="str">
        <f>IF(Checklist48[[#This Row],[SSGUID]]="",IF(Checklist48[[#This Row],[PIGUID]]="","",INDEX(PIs[[Column1]:[SS]],MATCH(Checklist48[[#This Row],[PIGUID]],PIs[GUID],0),8)),"")</f>
        <v>Obligación Mayor</v>
      </c>
      <c r="N185" s="84"/>
      <c r="O185" s="84"/>
      <c r="P185" s="57" t="str">
        <f>IF(Checklist48[[#This Row],[ifna]]="NA","",IF(Checklist48[[#This Row],[RelatedPQ]]=0,"",IF(Checklist48[[#This Row],[RelatedPQ]]="","",IF((INDEX(S2PQ_relational[],MATCH(Checklist48[[#This Row],[PIGUID&amp;NO]],S2PQ_relational[PIGUID &amp; "NO"],0),1))=Checklist48[[#This Row],[PIGUID]],"no aplicable",""))))</f>
        <v/>
      </c>
      <c r="Q185" s="57" t="str">
        <f>IF(Checklist48[[#This Row],[N/A]]="no aplicable",INDEX(S2PQ[[Preguntas del paso 2]:[Justification]],MATCH(Checklist48[[#This Row],[RelatedPQ]],S2PQ[S2PQGUID],0),3),"")</f>
        <v/>
      </c>
      <c r="R185" s="84"/>
    </row>
    <row r="186" spans="2:18" ht="90" x14ac:dyDescent="0.25">
      <c r="B186" s="51"/>
      <c r="C186" s="46"/>
      <c r="D186" s="58">
        <f>IF(Checklist48[[#This Row],[SGUID]]="",IF(Checklist48[[#This Row],[SSGUID]]="",0,1),1)</f>
        <v>0</v>
      </c>
      <c r="E186" s="46" t="s">
        <v>993</v>
      </c>
      <c r="F186" s="55" t="str">
        <f>_xlfn.IFNA(Checklist48[[#This Row],[RelatedPQ]],"NA")</f>
        <v>NA</v>
      </c>
      <c r="G186" s="55" t="e">
        <f>IF(Checklist48[[#This Row],[PIGUID]]="","",INDEX(S2PQ_relational[],MATCH(Checklist48[[#This Row],[PIGUID&amp;NO]],S2PQ_relational[PIGUID &amp; "NO"],0),2))</f>
        <v>#N/A</v>
      </c>
      <c r="H186" s="55" t="str">
        <f>Checklist48[[#This Row],[PIGUID]]&amp;"NO"</f>
        <v>3AC60PuWRwSAP00VnriRDNO</v>
      </c>
      <c r="I186" s="55" t="b">
        <f>IF(Checklist48[[#This Row],[PIGUID]]="","",INDEX(PIs[NA Exempt],MATCH(Checklist48[[#This Row],[PIGUID]],PIs[GUID],0),1))</f>
        <v>1</v>
      </c>
      <c r="J186" s="57" t="str">
        <f>IF(Checklist48[[#This Row],[SGUID]]="",IF(Checklist48[[#This Row],[SSGUID]]="",IF(Checklist48[[#This Row],[PIGUID]]="","",INDEX(PIs[[Column1]:[SS]],MATCH(Checklist48[[#This Row],[PIGUID]],PIs[GUID],0),2)),INDEX(PIs[[Column1]:[SS]],MATCH(Checklist48[[#This Row],[SSGUID]],PIs[SSGUID],0),18)),INDEX(PIs[[Column1]:[SS]],MATCH(Checklist48[[#This Row],[SGUID]],PIs[SGUID],0),14))</f>
        <v>AQ-GFS 20.02.06</v>
      </c>
      <c r="K186" s="57" t="str">
        <f>IF(Checklist48[[#This Row],[SGUID]]="",IF(Checklist48[[#This Row],[SSGUID]]="",IF(Checklist48[[#This Row],[PIGUID]]="","",INDEX(PIs[[Column1]:[SS]],MATCH(Checklist48[[#This Row],[PIGUID]],PIs[GUID],0),4)),INDEX(PIs[[Column1]:[Ssbody]],MATCH(Checklist48[[#This Row],[SSGUID]],PIs[SSGUID],0),19)),INDEX(PIs[[Column1]:[SS]],MATCH(Checklist48[[#This Row],[SGUID]],PIs[SGUID],0),15))</f>
        <v>Las especies acuáticas de cultivo que se pretende trasladar presentan un buen estado de salud y bienestar, de acuerdo con los parámetros establecidos.</v>
      </c>
      <c r="L186" s="57" t="str">
        <f>IF(Checklist48[[#This Row],[SGUID]]="",IF(Checklist48[[#This Row],[SSGUID]]="",INDEX(PIs[[Column1]:[SS]],MATCH(Checklist48[[#This Row],[PIGUID]],PIs[GUID],0),6),""),"")</f>
        <v>Las especies acuáticas de cultivo que se pretende trasladar deben presentar un buen estado de salud y bienestar, de acuerdo con los parámetros establecidos (incluidos los peces limpiadores). Se debe realizar una evaluación de riesgos de las enfermedades más comunes de las especies/lugares, antes del traslado a las áreas de engorde.
Sin opción de “N/A”.</v>
      </c>
      <c r="M186" s="57" t="str">
        <f>IF(Checklist48[[#This Row],[SSGUID]]="",IF(Checklist48[[#This Row],[PIGUID]]="","",INDEX(PIs[[Column1]:[SS]],MATCH(Checklist48[[#This Row],[PIGUID]],PIs[GUID],0),8)),"")</f>
        <v>Obligación Mayor</v>
      </c>
      <c r="N186" s="84"/>
      <c r="O186" s="84"/>
      <c r="P186" s="57" t="str">
        <f>IF(Checklist48[[#This Row],[ifna]]="NA","",IF(Checklist48[[#This Row],[RelatedPQ]]=0,"",IF(Checklist48[[#This Row],[RelatedPQ]]="","",IF((INDEX(S2PQ_relational[],MATCH(Checklist48[[#This Row],[PIGUID&amp;NO]],S2PQ_relational[PIGUID &amp; "NO"],0),1))=Checklist48[[#This Row],[PIGUID]],"no aplicable",""))))</f>
        <v/>
      </c>
      <c r="Q186" s="57" t="str">
        <f>IF(Checklist48[[#This Row],[N/A]]="no aplicable",INDEX(S2PQ[[Preguntas del paso 2]:[Justification]],MATCH(Checklist48[[#This Row],[RelatedPQ]],S2PQ[S2PQGUID],0),3),"")</f>
        <v/>
      </c>
      <c r="R186" s="84"/>
    </row>
    <row r="187" spans="2:18" ht="90" x14ac:dyDescent="0.25">
      <c r="B187" s="51"/>
      <c r="C187" s="46"/>
      <c r="D187" s="58">
        <f>IF(Checklist48[[#This Row],[SGUID]]="",IF(Checklist48[[#This Row],[SSGUID]]="",0,1),1)</f>
        <v>0</v>
      </c>
      <c r="E187" s="46" t="s">
        <v>981</v>
      </c>
      <c r="F187" s="55" t="str">
        <f>_xlfn.IFNA(Checklist48[[#This Row],[RelatedPQ]],"NA")</f>
        <v>NA</v>
      </c>
      <c r="G187" s="55" t="e">
        <f>IF(Checklist48[[#This Row],[PIGUID]]="","",INDEX(S2PQ_relational[],MATCH(Checklist48[[#This Row],[PIGUID&amp;NO]],S2PQ_relational[PIGUID &amp; "NO"],0),2))</f>
        <v>#N/A</v>
      </c>
      <c r="H187" s="55" t="str">
        <f>Checklist48[[#This Row],[PIGUID]]&amp;"NO"</f>
        <v>79gJBcLl9GST5V6lCrMsWMNO</v>
      </c>
      <c r="I187" s="55" t="b">
        <f>IF(Checklist48[[#This Row],[PIGUID]]="","",INDEX(PIs[NA Exempt],MATCH(Checklist48[[#This Row],[PIGUID]],PIs[GUID],0),1))</f>
        <v>1</v>
      </c>
      <c r="J187" s="57" t="str">
        <f>IF(Checklist48[[#This Row],[SGUID]]="",IF(Checklist48[[#This Row],[SSGUID]]="",IF(Checklist48[[#This Row],[PIGUID]]="","",INDEX(PIs[[Column1]:[SS]],MATCH(Checklist48[[#This Row],[PIGUID]],PIs[GUID],0),2)),INDEX(PIs[[Column1]:[SS]],MATCH(Checklist48[[#This Row],[SSGUID]],PIs[SSGUID],0),18)),INDEX(PIs[[Column1]:[SS]],MATCH(Checklist48[[#This Row],[SGUID]],PIs[SGUID],0),14))</f>
        <v>AQ-GFS 20.02.07</v>
      </c>
      <c r="K187" s="57" t="str">
        <f>IF(Checklist48[[#This Row],[SGUID]]="",IF(Checklist48[[#This Row],[SSGUID]]="",IF(Checklist48[[#This Row],[PIGUID]]="","",INDEX(PIs[[Column1]:[SS]],MATCH(Checklist48[[#This Row],[PIGUID]],PIs[GUID],0),4)),INDEX(PIs[[Column1]:[Ssbody]],MATCH(Checklist48[[#This Row],[SSGUID]],PIs[SSGUID],0),19)),INDEX(PIs[[Column1]:[SS]],MATCH(Checklist48[[#This Row],[SGUID]],PIs[SGUID],0),15))</f>
        <v>Hay establecidas instrucciones documentadas para notificar a la autoridad competente pertinente los problemas de enfermedades, en los casos en que lo estipule la ley o la Organización Mundial de Sanidad Animal (OIE).</v>
      </c>
      <c r="L187" s="57" t="str">
        <f>IF(Checklist48[[#This Row],[SGUID]]="",IF(Checklist48[[#This Row],[SSGUID]]="",INDEX(PIs[[Column1]:[SS]],MATCH(Checklist48[[#This Row],[PIGUID]],PIs[GUID],0),6),""),"")</f>
        <v>Los productores deben demostrar conocimiento sobre las enfermedades de declaración obligatoria o los tipos de casos de mortalidad que se deben reportar a la autoridad estatal o a la OIE. Como mínimo, se deben comunicar aquellas enfermedades estipuladas por la OIE como de declaración obligatoria (http://www.oie.int).
Sin opción de “N/A”.</v>
      </c>
      <c r="M187" s="57" t="str">
        <f>IF(Checklist48[[#This Row],[SSGUID]]="",IF(Checklist48[[#This Row],[PIGUID]]="","",INDEX(PIs[[Column1]:[SS]],MATCH(Checklist48[[#This Row],[PIGUID]],PIs[GUID],0),8)),"")</f>
        <v>Obligación Mayor</v>
      </c>
      <c r="N187" s="84"/>
      <c r="O187" s="84"/>
      <c r="P187" s="57" t="str">
        <f>IF(Checklist48[[#This Row],[ifna]]="NA","",IF(Checklist48[[#This Row],[RelatedPQ]]=0,"",IF(Checklist48[[#This Row],[RelatedPQ]]="","",IF((INDEX(S2PQ_relational[],MATCH(Checklist48[[#This Row],[PIGUID&amp;NO]],S2PQ_relational[PIGUID &amp; "NO"],0),1))=Checklist48[[#This Row],[PIGUID]],"no aplicable",""))))</f>
        <v/>
      </c>
      <c r="Q187" s="57" t="str">
        <f>IF(Checklist48[[#This Row],[N/A]]="no aplicable",INDEX(S2PQ[[Preguntas del paso 2]:[Justification]],MATCH(Checklist48[[#This Row],[RelatedPQ]],S2PQ[S2PQGUID],0),3),"")</f>
        <v/>
      </c>
      <c r="R187" s="84"/>
    </row>
    <row r="188" spans="2:18" ht="315" x14ac:dyDescent="0.25">
      <c r="B188" s="51"/>
      <c r="C188" s="46"/>
      <c r="D188" s="58">
        <f>IF(Checklist48[[#This Row],[SGUID]]="",IF(Checklist48[[#This Row],[SSGUID]]="",0,1),1)</f>
        <v>0</v>
      </c>
      <c r="E188" s="46" t="s">
        <v>975</v>
      </c>
      <c r="F188" s="55" t="str">
        <f>_xlfn.IFNA(Checklist48[[#This Row],[RelatedPQ]],"NA")</f>
        <v>NA</v>
      </c>
      <c r="G188" s="55" t="e">
        <f>IF(Checklist48[[#This Row],[PIGUID]]="","",INDEX(S2PQ_relational[],MATCH(Checklist48[[#This Row],[PIGUID&amp;NO]],S2PQ_relational[PIGUID &amp; "NO"],0),2))</f>
        <v>#N/A</v>
      </c>
      <c r="H188" s="55" t="str">
        <f>Checklist48[[#This Row],[PIGUID]]&amp;"NO"</f>
        <v>21DDcplwE2JbdUPCCbD1HqNO</v>
      </c>
      <c r="I188" s="55" t="b">
        <f>IF(Checklist48[[#This Row],[PIGUID]]="","",INDEX(PIs[NA Exempt],MATCH(Checklist48[[#This Row],[PIGUID]],PIs[GUID],0),1))</f>
        <v>1</v>
      </c>
      <c r="J188" s="57" t="str">
        <f>IF(Checklist48[[#This Row],[SGUID]]="",IF(Checklist48[[#This Row],[SSGUID]]="",IF(Checklist48[[#This Row],[PIGUID]]="","",INDEX(PIs[[Column1]:[SS]],MATCH(Checklist48[[#This Row],[PIGUID]],PIs[GUID],0),2)),INDEX(PIs[[Column1]:[SS]],MATCH(Checklist48[[#This Row],[SSGUID]],PIs[SSGUID],0),18)),INDEX(PIs[[Column1]:[SS]],MATCH(Checklist48[[#This Row],[SGUID]],PIs[SGUID],0),14))</f>
        <v>AQ-GFS 20.02.08</v>
      </c>
      <c r="K188" s="57" t="str">
        <f>IF(Checklist48[[#This Row],[SGUID]]="",IF(Checklist48[[#This Row],[SSGUID]]="",IF(Checklist48[[#This Row],[PIGUID]]="","",INDEX(PIs[[Column1]:[SS]],MATCH(Checklist48[[#This Row],[PIGUID]],PIs[GUID],0),4)),INDEX(PIs[[Column1]:[Ssbody]],MATCH(Checklist48[[#This Row],[SSGUID]],PIs[SSGUID],0),19)),INDEX(PIs[[Column1]:[SS]],MATCH(Checklist48[[#This Row],[SGUID]],PIs[SGUID],0),15))</f>
        <v>La estación de reproducción y crianza/la finca tiene establecido un sistema para vigilar y registrar los indicadores de salud y bienestar de las especies acuáticas de cultivo y todos los casos de enfermedad.</v>
      </c>
      <c r="L188" s="57" t="str">
        <f>IF(Checklist48[[#This Row],[SGUID]]="",IF(Checklist48[[#This Row],[SSGUID]]="",INDEX(PIs[[Column1]:[SS]],MATCH(Checklist48[[#This Row],[PIGUID]],PIs[GUID],0),6),""),"")</f>
        <v>Debe haber establecido un sistema para vigilar y registrar los indicadores de salud y bienestar de las especies acuáticas de cultivo y todos los casos de enfermedad en los sitios de la estación de reproducción y crianza/la finca.
El registro debe contener, como mínimo:
\- Las observaciones
\- El diagnóstico
\- El tratamiento
\- Los casos de mortalidad
Debe haber establecidos tanto mecanismos adecuados para la revisión en el sitio como registros de identificación de los indicadores de salud y bienestar, incluida la vigilancia visual (directamente o mediante vídeo). Se debe poder demostrar que la revisión se utiliza como sistema de alerta temprana para la salud y el bienestar de la especies acuáticas de cultivo, y se debe demostrar una atención adicional en el caso de que haya anomalías.
Las observaciones de salud y bienestar se deben registrar, por lo menos, semanalmente.
En la entrevista, los trabajadores deben poder demostrar que tienen conocimiento de dicho procedimiento.
Sin opción de “N/A”.</v>
      </c>
      <c r="M188" s="57" t="str">
        <f>IF(Checklist48[[#This Row],[SSGUID]]="",IF(Checklist48[[#This Row],[PIGUID]]="","",INDEX(PIs[[Column1]:[SS]],MATCH(Checklist48[[#This Row],[PIGUID]],PIs[GUID],0),8)),"")</f>
        <v>Obligación Mayor</v>
      </c>
      <c r="N188" s="84"/>
      <c r="O188" s="84"/>
      <c r="P188" s="57" t="str">
        <f>IF(Checklist48[[#This Row],[ifna]]="NA","",IF(Checklist48[[#This Row],[RelatedPQ]]=0,"",IF(Checklist48[[#This Row],[RelatedPQ]]="","",IF((INDEX(S2PQ_relational[],MATCH(Checklist48[[#This Row],[PIGUID&amp;NO]],S2PQ_relational[PIGUID &amp; "NO"],0),1))=Checklist48[[#This Row],[PIGUID]],"no aplicable",""))))</f>
        <v/>
      </c>
      <c r="Q188" s="57" t="str">
        <f>IF(Checklist48[[#This Row],[N/A]]="no aplicable",INDEX(S2PQ[[Preguntas del paso 2]:[Justification]],MATCH(Checklist48[[#This Row],[RelatedPQ]],S2PQ[S2PQGUID],0),3),"")</f>
        <v/>
      </c>
      <c r="R188" s="84"/>
    </row>
    <row r="189" spans="2:18" ht="202.5" x14ac:dyDescent="0.25">
      <c r="B189" s="51"/>
      <c r="C189" s="46"/>
      <c r="D189" s="58">
        <f>IF(Checklist48[[#This Row],[SGUID]]="",IF(Checklist48[[#This Row],[SSGUID]]="",0,1),1)</f>
        <v>0</v>
      </c>
      <c r="E189" s="46" t="s">
        <v>963</v>
      </c>
      <c r="F189" s="55" t="str">
        <f>_xlfn.IFNA(Checklist48[[#This Row],[RelatedPQ]],"NA")</f>
        <v>NA</v>
      </c>
      <c r="G189" s="55" t="e">
        <f>IF(Checklist48[[#This Row],[PIGUID]]="","",INDEX(S2PQ_relational[],MATCH(Checklist48[[#This Row],[PIGUID&amp;NO]],S2PQ_relational[PIGUID &amp; "NO"],0),2))</f>
        <v>#N/A</v>
      </c>
      <c r="H189" s="55" t="str">
        <f>Checklist48[[#This Row],[PIGUID]]&amp;"NO"</f>
        <v>1ZvxRSlqKWjw4TfX5HZ1oTNO</v>
      </c>
      <c r="I189" s="55" t="b">
        <f>IF(Checklist48[[#This Row],[PIGUID]]="","",INDEX(PIs[NA Exempt],MATCH(Checklist48[[#This Row],[PIGUID]],PIs[GUID],0),1))</f>
        <v>1</v>
      </c>
      <c r="J189" s="57" t="str">
        <f>IF(Checklist48[[#This Row],[SGUID]]="",IF(Checklist48[[#This Row],[SSGUID]]="",IF(Checklist48[[#This Row],[PIGUID]]="","",INDEX(PIs[[Column1]:[SS]],MATCH(Checklist48[[#This Row],[PIGUID]],PIs[GUID],0),2)),INDEX(PIs[[Column1]:[SS]],MATCH(Checklist48[[#This Row],[SSGUID]],PIs[SSGUID],0),18)),INDEX(PIs[[Column1]:[SS]],MATCH(Checklist48[[#This Row],[SGUID]],PIs[SGUID],0),14))</f>
        <v>AQ-GFS 20.02.09</v>
      </c>
      <c r="K189" s="57" t="str">
        <f>IF(Checklist48[[#This Row],[SGUID]]="",IF(Checklist48[[#This Row],[SSGUID]]="",IF(Checklist48[[#This Row],[PIGUID]]="","",INDEX(PIs[[Column1]:[SS]],MATCH(Checklist48[[#This Row],[PIGUID]],PIs[GUID],0),4)),INDEX(PIs[[Column1]:[Ssbody]],MATCH(Checklist48[[#This Row],[SSGUID]],PIs[SSGUID],0),19)),INDEX(PIs[[Column1]:[SS]],MATCH(Checklist48[[#This Row],[SGUID]],PIs[SGUID],0),15))</f>
        <v>El productor demuestra tanto que comprende las prácticas de higiene para la salud y el bienestar de las especies acuáticas de cultivo, como que implementa procedimientos de higiene apropiados para la finca.</v>
      </c>
      <c r="L189" s="57" t="str">
        <f>IF(Checklist48[[#This Row],[SGUID]]="",IF(Checklist48[[#This Row],[SSGUID]]="",INDEX(PIs[[Column1]:[SS]],MATCH(Checklist48[[#This Row],[PIGUID]],PIs[GUID],0),6),""),"")</f>
        <v>Un plan de higiene documentado debe detallar los elementos más importantes de la salud y el bienestar de las especies acuáticas de cultivo:
\- La calidad del agua
\- Los métodos de limpieza
\- Los productos de limpieza (etiquetados como aptos para superficies que están en contacto con los alimentos, cuando proceda)
\- Los desinfectantes
\- El período de aplicación
\- La frecuencia de aplicación
\- La recopilación y la gestión de la mortalidad
El plan se debe aplicar y registrar. En la entrevista, los trabajadores deben poder demostrar que tienen conocimiento de dicho procedimiento. Referencia cruzada con AQ 03.03.
Sin opción de “N/A”.</v>
      </c>
      <c r="M189" s="57" t="str">
        <f>IF(Checklist48[[#This Row],[SSGUID]]="",IF(Checklist48[[#This Row],[PIGUID]]="","",INDEX(PIs[[Column1]:[SS]],MATCH(Checklist48[[#This Row],[PIGUID]],PIs[GUID],0),8)),"")</f>
        <v>Obligación Mayor</v>
      </c>
      <c r="N189" s="84"/>
      <c r="O189" s="84"/>
      <c r="P189" s="57" t="str">
        <f>IF(Checklist48[[#This Row],[ifna]]="NA","",IF(Checklist48[[#This Row],[RelatedPQ]]=0,"",IF(Checklist48[[#This Row],[RelatedPQ]]="","",IF((INDEX(S2PQ_relational[],MATCH(Checklist48[[#This Row],[PIGUID&amp;NO]],S2PQ_relational[PIGUID &amp; "NO"],0),1))=Checklist48[[#This Row],[PIGUID]],"no aplicable",""))))</f>
        <v/>
      </c>
      <c r="Q189" s="57" t="str">
        <f>IF(Checklist48[[#This Row],[N/A]]="no aplicable",INDEX(S2PQ[[Preguntas del paso 2]:[Justification]],MATCH(Checklist48[[#This Row],[RelatedPQ]],S2PQ[S2PQGUID],0),3),"")</f>
        <v/>
      </c>
      <c r="R189" s="84"/>
    </row>
    <row r="190" spans="2:18" ht="56.25" x14ac:dyDescent="0.25">
      <c r="B190" s="51"/>
      <c r="C190" s="46"/>
      <c r="D190" s="58">
        <f>IF(Checklist48[[#This Row],[SGUID]]="",IF(Checklist48[[#This Row],[SSGUID]]="",0,1),1)</f>
        <v>0</v>
      </c>
      <c r="E190" s="46" t="s">
        <v>969</v>
      </c>
      <c r="F190" s="55" t="str">
        <f>_xlfn.IFNA(Checklist48[[#This Row],[RelatedPQ]],"NA")</f>
        <v>NA</v>
      </c>
      <c r="G190" s="55" t="e">
        <f>IF(Checklist48[[#This Row],[PIGUID]]="","",INDEX(S2PQ_relational[],MATCH(Checklist48[[#This Row],[PIGUID&amp;NO]],S2PQ_relational[PIGUID &amp; "NO"],0),2))</f>
        <v>#N/A</v>
      </c>
      <c r="H190" s="55" t="str">
        <f>Checklist48[[#This Row],[PIGUID]]&amp;"NO"</f>
        <v>2go8K87af5VxtwI74P7Xk5NO</v>
      </c>
      <c r="I190" s="55" t="b">
        <f>IF(Checklist48[[#This Row],[PIGUID]]="","",INDEX(PIs[NA Exempt],MATCH(Checklist48[[#This Row],[PIGUID]],PIs[GUID],0),1))</f>
        <v>0</v>
      </c>
      <c r="J190" s="57" t="str">
        <f>IF(Checklist48[[#This Row],[SGUID]]="",IF(Checklist48[[#This Row],[SSGUID]]="",IF(Checklist48[[#This Row],[PIGUID]]="","",INDEX(PIs[[Column1]:[SS]],MATCH(Checklist48[[#This Row],[PIGUID]],PIs[GUID],0),2)),INDEX(PIs[[Column1]:[SS]],MATCH(Checklist48[[#This Row],[SSGUID]],PIs[SSGUID],0),18)),INDEX(PIs[[Column1]:[SS]],MATCH(Checklist48[[#This Row],[SGUID]],PIs[SGUID],0),14))</f>
        <v>AQ-GFS 20.02.10</v>
      </c>
      <c r="K190" s="57" t="str">
        <f>IF(Checklist48[[#This Row],[SGUID]]="",IF(Checklist48[[#This Row],[SSGUID]]="",IF(Checklist48[[#This Row],[PIGUID]]="","",INDEX(PIs[[Column1]:[SS]],MATCH(Checklist48[[#This Row],[PIGUID]],PIs[GUID],0),4)),INDEX(PIs[[Column1]:[Ssbody]],MATCH(Checklist48[[#This Row],[SSGUID]],PIs[SSGUID],0),19)),INDEX(PIs[[Column1]:[SS]],MATCH(Checklist48[[#This Row],[SGUID]],PIs[SGUID],0),15))</f>
        <v>Los números de lote, el peso medio y la biomasa total de las especies acuáticas de cultivo se supervisan a nivel de la unidad de producción.</v>
      </c>
      <c r="L190" s="57" t="str">
        <f>IF(Checklist48[[#This Row],[SGUID]]="",IF(Checklist48[[#This Row],[SSGUID]]="",INDEX(PIs[[Column1]:[SS]],MATCH(Checklist48[[#This Row],[PIGUID]],PIs[GUID],0),6),""),"")</f>
        <v>Los números de lote, el peso medio y la biomasa total de las especies acuáticas de cultivo se deben supervisar a nivel de la unidad de producción. Deben estar disponibles los registros de las supervisiones y la documentación.</v>
      </c>
      <c r="M190" s="57" t="str">
        <f>IF(Checklist48[[#This Row],[SSGUID]]="",IF(Checklist48[[#This Row],[PIGUID]]="","",INDEX(PIs[[Column1]:[SS]],MATCH(Checklist48[[#This Row],[PIGUID]],PIs[GUID],0),8)),"")</f>
        <v>Obligación Mayor</v>
      </c>
      <c r="N190" s="84"/>
      <c r="O190" s="84"/>
      <c r="P190" s="57" t="str">
        <f>IF(Checklist48[[#This Row],[ifna]]="NA","",IF(Checklist48[[#This Row],[RelatedPQ]]=0,"",IF(Checklist48[[#This Row],[RelatedPQ]]="","",IF((INDEX(S2PQ_relational[],MATCH(Checklist48[[#This Row],[PIGUID&amp;NO]],S2PQ_relational[PIGUID &amp; "NO"],0),1))=Checklist48[[#This Row],[PIGUID]],"no aplicable",""))))</f>
        <v/>
      </c>
      <c r="Q190" s="57" t="str">
        <f>IF(Checklist48[[#This Row],[N/A]]="no aplicable",INDEX(S2PQ[[Preguntas del paso 2]:[Justification]],MATCH(Checklist48[[#This Row],[RelatedPQ]],S2PQ[S2PQGUID],0),3),"")</f>
        <v/>
      </c>
      <c r="R190" s="84"/>
    </row>
    <row r="191" spans="2:18" ht="90" x14ac:dyDescent="0.25">
      <c r="B191" s="51"/>
      <c r="C191" s="46"/>
      <c r="D191" s="58">
        <f>IF(Checklist48[[#This Row],[SGUID]]="",IF(Checklist48[[#This Row],[SSGUID]]="",0,1),1)</f>
        <v>0</v>
      </c>
      <c r="E191" s="46" t="s">
        <v>951</v>
      </c>
      <c r="F191" s="55" t="str">
        <f>_xlfn.IFNA(Checklist48[[#This Row],[RelatedPQ]],"NA")</f>
        <v>NA</v>
      </c>
      <c r="G191" s="55" t="e">
        <f>IF(Checklist48[[#This Row],[PIGUID]]="","",INDEX(S2PQ_relational[],MATCH(Checklist48[[#This Row],[PIGUID&amp;NO]],S2PQ_relational[PIGUID &amp; "NO"],0),2))</f>
        <v>#N/A</v>
      </c>
      <c r="H191" s="55" t="str">
        <f>Checklist48[[#This Row],[PIGUID]]&amp;"NO"</f>
        <v>2Y5Dlkckip0eWCcBNrvd1kNO</v>
      </c>
      <c r="I191" s="55" t="b">
        <f>IF(Checklist48[[#This Row],[PIGUID]]="","",INDEX(PIs[NA Exempt],MATCH(Checklist48[[#This Row],[PIGUID]],PIs[GUID],0),1))</f>
        <v>0</v>
      </c>
      <c r="J191" s="57" t="str">
        <f>IF(Checklist48[[#This Row],[SGUID]]="",IF(Checklist48[[#This Row],[SSGUID]]="",IF(Checklist48[[#This Row],[PIGUID]]="","",INDEX(PIs[[Column1]:[SS]],MATCH(Checklist48[[#This Row],[PIGUID]],PIs[GUID],0),2)),INDEX(PIs[[Column1]:[SS]],MATCH(Checklist48[[#This Row],[SSGUID]],PIs[SSGUID],0),18)),INDEX(PIs[[Column1]:[SS]],MATCH(Checklist48[[#This Row],[SGUID]],PIs[SGUID],0),14))</f>
        <v>AQ-GFS 20.02.11</v>
      </c>
      <c r="K191" s="57" t="str">
        <f>IF(Checklist48[[#This Row],[SGUID]]="",IF(Checklist48[[#This Row],[SSGUID]]="",IF(Checklist48[[#This Row],[PIGUID]]="","",INDEX(PIs[[Column1]:[SS]],MATCH(Checklist48[[#This Row],[PIGUID]],PIs[GUID],0),4)),INDEX(PIs[[Column1]:[Ssbody]],MATCH(Checklist48[[#This Row],[SSGUID]],PIs[SSGUID],0),19)),INDEX(PIs[[Column1]:[SS]],MATCH(Checklist48[[#This Row],[SGUID]],PIs[SGUID],0),15))</f>
        <v>Se controla la variación de tamaños dentro de las poblaciones de especies acuáticas de cultivo.</v>
      </c>
      <c r="L191" s="57" t="str">
        <f>IF(Checklist48[[#This Row],[SGUID]]="",IF(Checklist48[[#This Row],[SSGUID]]="",INDEX(PIs[[Column1]:[SS]],MATCH(Checklist48[[#This Row],[PIGUID]],PIs[GUID],0),6),""),"")</f>
        <v>Se debe vigilar la variación de tamaños dentro de una unidad de contención (tanque, estanque, recinto de red, cuerda). Se deben establecer y justificar los niveles en que se necesita realizar una clasificación por tamaño de las especies. Se debe disponer de procedimientos para evaluar y minimizar los factores que afectan la variación de tamaños. Se deben registrar todos los casos de clasificación por tamaño.</v>
      </c>
      <c r="M191" s="57" t="str">
        <f>IF(Checklist48[[#This Row],[SSGUID]]="",IF(Checklist48[[#This Row],[PIGUID]]="","",INDEX(PIs[[Column1]:[SS]],MATCH(Checklist48[[#This Row],[PIGUID]],PIs[GUID],0),8)),"")</f>
        <v>Obligación Menor</v>
      </c>
      <c r="N191" s="84"/>
      <c r="O191" s="84"/>
      <c r="P191" s="57" t="str">
        <f>IF(Checklist48[[#This Row],[ifna]]="NA","",IF(Checklist48[[#This Row],[RelatedPQ]]=0,"",IF(Checklist48[[#This Row],[RelatedPQ]]="","",IF((INDEX(S2PQ_relational[],MATCH(Checklist48[[#This Row],[PIGUID&amp;NO]],S2PQ_relational[PIGUID &amp; "NO"],0),1))=Checklist48[[#This Row],[PIGUID]],"no aplicable",""))))</f>
        <v/>
      </c>
      <c r="Q191" s="57" t="str">
        <f>IF(Checklist48[[#This Row],[N/A]]="no aplicable",INDEX(S2PQ[[Preguntas del paso 2]:[Justification]],MATCH(Checklist48[[#This Row],[RelatedPQ]],S2PQ[S2PQGUID],0),3),"")</f>
        <v/>
      </c>
      <c r="R191" s="84"/>
    </row>
    <row r="192" spans="2:18" ht="168.75" x14ac:dyDescent="0.25">
      <c r="B192" s="51"/>
      <c r="C192" s="46"/>
      <c r="D192" s="58">
        <f>IF(Checklist48[[#This Row],[SGUID]]="",IF(Checklist48[[#This Row],[SSGUID]]="",0,1),1)</f>
        <v>0</v>
      </c>
      <c r="E192" s="46" t="s">
        <v>939</v>
      </c>
      <c r="F192" s="55" t="str">
        <f>_xlfn.IFNA(Checklist48[[#This Row],[RelatedPQ]],"NA")</f>
        <v>NA</v>
      </c>
      <c r="G192" s="55" t="e">
        <f>IF(Checklist48[[#This Row],[PIGUID]]="","",INDEX(S2PQ_relational[],MATCH(Checklist48[[#This Row],[PIGUID&amp;NO]],S2PQ_relational[PIGUID &amp; "NO"],0),2))</f>
        <v>#N/A</v>
      </c>
      <c r="H192" s="55" t="str">
        <f>Checklist48[[#This Row],[PIGUID]]&amp;"NO"</f>
        <v>3ZdJ0AeaZtPitqApXJMLbwNO</v>
      </c>
      <c r="I192" s="55" t="b">
        <f>IF(Checklist48[[#This Row],[PIGUID]]="","",INDEX(PIs[NA Exempt],MATCH(Checklist48[[#This Row],[PIGUID]],PIs[GUID],0),1))</f>
        <v>0</v>
      </c>
      <c r="J192" s="57" t="str">
        <f>IF(Checklist48[[#This Row],[SGUID]]="",IF(Checklist48[[#This Row],[SSGUID]]="",IF(Checklist48[[#This Row],[PIGUID]]="","",INDEX(PIs[[Column1]:[SS]],MATCH(Checklist48[[#This Row],[PIGUID]],PIs[GUID],0),2)),INDEX(PIs[[Column1]:[SS]],MATCH(Checklist48[[#This Row],[SSGUID]],PIs[SSGUID],0),18)),INDEX(PIs[[Column1]:[SS]],MATCH(Checklist48[[#This Row],[SGUID]],PIs[SGUID],0),14))</f>
        <v>AQ-GFS 20.02.12</v>
      </c>
      <c r="K192" s="57" t="str">
        <f>IF(Checklist48[[#This Row],[SGUID]]="",IF(Checklist48[[#This Row],[SSGUID]]="",IF(Checklist48[[#This Row],[PIGUID]]="","",INDEX(PIs[[Column1]:[SS]],MATCH(Checklist48[[#This Row],[PIGUID]],PIs[GUID],0),4)),INDEX(PIs[[Column1]:[Ssbody]],MATCH(Checklist48[[#This Row],[SSGUID]],PIs[SSGUID],0),19)),INDEX(PIs[[Column1]:[SS]],MATCH(Checklist48[[#This Row],[SGUID]],PIs[SGUID],0),15))</f>
        <v>La finca tiene establecido un sistema para asegurar los niveles adecuados de alimentos para especies acuáticas de cultivo y cuenta con registros del uso de estos alimentos.</v>
      </c>
      <c r="L192" s="57" t="str">
        <f>IF(Checklist48[[#This Row],[SGUID]]="",IF(Checklist48[[#This Row],[SSGUID]]="",INDEX(PIs[[Column1]:[SS]],MATCH(Checklist48[[#This Row],[PIGUID]],PIs[GUID],0),6),""),"")</f>
        <v>La finca debe tener establecido un sistema para asegurar que los niveles de alimentos para especies acuáticas de cultivo son acordes a las necesidades, p. ej., en base a las guías del fabricante o la experiencia en la actividad acuícola. El sistema debe asegurar una distribución uniforme de los alimentos para especies acuáticas de cultivo a la población, y debe tener un mecanismo para ajustar los niveles de los alimentos según el apetito y la biomasa prevista y para minimizar los residuos de los alimentos para especies acuáticas de cultivo, evitando la competencia y mitigando la agresión entre las especies. Se debe disponer de registros de alimentación, y estos deben demostrar que se supervisa la eficiencia de la alimentación.</v>
      </c>
      <c r="M192" s="57" t="str">
        <f>IF(Checklist48[[#This Row],[SSGUID]]="",IF(Checklist48[[#This Row],[PIGUID]]="","",INDEX(PIs[[Column1]:[SS]],MATCH(Checklist48[[#This Row],[PIGUID]],PIs[GUID],0),8)),"")</f>
        <v>Obligación Mayor</v>
      </c>
      <c r="N192" s="84"/>
      <c r="O192" s="84"/>
      <c r="P192" s="57" t="str">
        <f>IF(Checklist48[[#This Row],[ifna]]="NA","",IF(Checklist48[[#This Row],[RelatedPQ]]=0,"",IF(Checklist48[[#This Row],[RelatedPQ]]="","",IF((INDEX(S2PQ_relational[],MATCH(Checklist48[[#This Row],[PIGUID&amp;NO]],S2PQ_relational[PIGUID &amp; "NO"],0),1))=Checklist48[[#This Row],[PIGUID]],"no aplicable",""))))</f>
        <v/>
      </c>
      <c r="Q192" s="57" t="str">
        <f>IF(Checklist48[[#This Row],[N/A]]="no aplicable",INDEX(S2PQ[[Preguntas del paso 2]:[Justification]],MATCH(Checklist48[[#This Row],[RelatedPQ]],S2PQ[S2PQGUID],0),3),"")</f>
        <v/>
      </c>
      <c r="R192" s="84"/>
    </row>
    <row r="193" spans="2:18" ht="146.25" x14ac:dyDescent="0.25">
      <c r="B193" s="51"/>
      <c r="C193" s="46"/>
      <c r="D193" s="58">
        <f>IF(Checklist48[[#This Row],[SGUID]]="",IF(Checklist48[[#This Row],[SSGUID]]="",0,1),1)</f>
        <v>0</v>
      </c>
      <c r="E193" s="46" t="s">
        <v>957</v>
      </c>
      <c r="F193" s="55" t="str">
        <f>_xlfn.IFNA(Checklist48[[#This Row],[RelatedPQ]],"NA")</f>
        <v>NA</v>
      </c>
      <c r="G193" s="55" t="e">
        <f>IF(Checklist48[[#This Row],[PIGUID]]="","",INDEX(S2PQ_relational[],MATCH(Checklist48[[#This Row],[PIGUID&amp;NO]],S2PQ_relational[PIGUID &amp; "NO"],0),2))</f>
        <v>#N/A</v>
      </c>
      <c r="H193" s="55" t="str">
        <f>Checklist48[[#This Row],[PIGUID]]&amp;"NO"</f>
        <v>28ixqyq07Jx6VxQg1mYapcNO</v>
      </c>
      <c r="I193" s="55" t="b">
        <f>IF(Checklist48[[#This Row],[PIGUID]]="","",INDEX(PIs[NA Exempt],MATCH(Checklist48[[#This Row],[PIGUID]],PIs[GUID],0),1))</f>
        <v>0</v>
      </c>
      <c r="J193" s="57" t="str">
        <f>IF(Checklist48[[#This Row],[SGUID]]="",IF(Checklist48[[#This Row],[SSGUID]]="",IF(Checklist48[[#This Row],[PIGUID]]="","",INDEX(PIs[[Column1]:[SS]],MATCH(Checklist48[[#This Row],[PIGUID]],PIs[GUID],0),2)),INDEX(PIs[[Column1]:[SS]],MATCH(Checklist48[[#This Row],[SSGUID]],PIs[SSGUID],0),18)),INDEX(PIs[[Column1]:[SS]],MATCH(Checklist48[[#This Row],[SGUID]],PIs[SGUID],0),14))</f>
        <v>AQ-GFS 20.02.13</v>
      </c>
      <c r="K193" s="57" t="str">
        <f>IF(Checklist48[[#This Row],[SGUID]]="",IF(Checklist48[[#This Row],[SSGUID]]="",IF(Checklist48[[#This Row],[PIGUID]]="","",INDEX(PIs[[Column1]:[SS]],MATCH(Checklist48[[#This Row],[PIGUID]],PIs[GUID],0),4)),INDEX(PIs[[Column1]:[Ssbody]],MATCH(Checklist48[[#This Row],[SSGUID]],PIs[SSGUID],0),19)),INDEX(PIs[[Column1]:[SS]],MATCH(Checklist48[[#This Row],[SGUID]],PIs[SGUID],0),15))</f>
        <v>La granja/la estación de reproducción y crianza/el transporte funciona de acuerdo a las densidades de población establecidas.</v>
      </c>
      <c r="L193" s="57" t="str">
        <f>IF(Checklist48[[#This Row],[SGUID]]="",IF(Checklist48[[#This Row],[SSGUID]]="",INDEX(PIs[[Column1]:[SS]],MATCH(Checklist48[[#This Row],[PIGUID]],PIs[GUID],0),6),""),"")</f>
        <v>Se debe establecer la densidad de población en relación al tamaño de la especie acuática de cultivo, la etapa de producción, el entorno y el sistema de producción. Si no existen los requisitos legislativos correspondientes, la finca debe demostrar que los límites se basan en evidencia científica o en las mejores prácticas de la industria para salud y bienestar e inocuidad alimentaria. No se deben fijar los límites de densidad como un promedio del sistema o un promedio del ciclo de producción. No se deben superar las densidades establecidas. Las densidades de población se deben calcular y se deben llevar registros.</v>
      </c>
      <c r="M193" s="57" t="str">
        <f>IF(Checklist48[[#This Row],[SSGUID]]="",IF(Checklist48[[#This Row],[PIGUID]]="","",INDEX(PIs[[Column1]:[SS]],MATCH(Checklist48[[#This Row],[PIGUID]],PIs[GUID],0),8)),"")</f>
        <v>Obligación Mayor</v>
      </c>
      <c r="N193" s="84"/>
      <c r="O193" s="84"/>
      <c r="P193" s="57" t="str">
        <f>IF(Checklist48[[#This Row],[ifna]]="NA","",IF(Checklist48[[#This Row],[RelatedPQ]]=0,"",IF(Checklist48[[#This Row],[RelatedPQ]]="","",IF((INDEX(S2PQ_relational[],MATCH(Checklist48[[#This Row],[PIGUID&amp;NO]],S2PQ_relational[PIGUID &amp; "NO"],0),1))=Checklist48[[#This Row],[PIGUID]],"no aplicable",""))))</f>
        <v/>
      </c>
      <c r="Q193" s="57" t="str">
        <f>IF(Checklist48[[#This Row],[N/A]]="no aplicable",INDEX(S2PQ[[Preguntas del paso 2]:[Justification]],MATCH(Checklist48[[#This Row],[RelatedPQ]],S2PQ[S2PQGUID],0),3),"")</f>
        <v/>
      </c>
      <c r="R193" s="84"/>
    </row>
    <row r="194" spans="2:18" ht="337.5" x14ac:dyDescent="0.25">
      <c r="B194" s="51"/>
      <c r="C194" s="46"/>
      <c r="D194" s="58">
        <f>IF(Checklist48[[#This Row],[SGUID]]="",IF(Checklist48[[#This Row],[SSGUID]]="",0,1),1)</f>
        <v>0</v>
      </c>
      <c r="E194" s="46" t="s">
        <v>945</v>
      </c>
      <c r="F194" s="55" t="str">
        <f>_xlfn.IFNA(Checklist48[[#This Row],[RelatedPQ]],"NA")</f>
        <v>NA</v>
      </c>
      <c r="G194" s="55" t="e">
        <f>IF(Checklist48[[#This Row],[PIGUID]]="","",INDEX(S2PQ_relational[],MATCH(Checklist48[[#This Row],[PIGUID&amp;NO]],S2PQ_relational[PIGUID &amp; "NO"],0),2))</f>
        <v>#N/A</v>
      </c>
      <c r="H194" s="55" t="str">
        <f>Checklist48[[#This Row],[PIGUID]]&amp;"NO"</f>
        <v>2SqnO5ahT4LjMzl7zt0N4TNO</v>
      </c>
      <c r="I194" s="55" t="b">
        <f>IF(Checklist48[[#This Row],[PIGUID]]="","",INDEX(PIs[NA Exempt],MATCH(Checklist48[[#This Row],[PIGUID]],PIs[GUID],0),1))</f>
        <v>0</v>
      </c>
      <c r="J194" s="57" t="str">
        <f>IF(Checklist48[[#This Row],[SGUID]]="",IF(Checklist48[[#This Row],[SSGUID]]="",IF(Checklist48[[#This Row],[PIGUID]]="","",INDEX(PIs[[Column1]:[SS]],MATCH(Checklist48[[#This Row],[PIGUID]],PIs[GUID],0),2)),INDEX(PIs[[Column1]:[SS]],MATCH(Checklist48[[#This Row],[SSGUID]],PIs[SSGUID],0),18)),INDEX(PIs[[Column1]:[SS]],MATCH(Checklist48[[#This Row],[SGUID]],PIs[SGUID],0),14))</f>
        <v>AQ-GFS 20.02.14</v>
      </c>
      <c r="K194" s="57" t="str">
        <f>IF(Checklist48[[#This Row],[SGUID]]="",IF(Checklist48[[#This Row],[SSGUID]]="",IF(Checklist48[[#This Row],[PIGUID]]="","",INDEX(PIs[[Column1]:[SS]],MATCH(Checklist48[[#This Row],[PIGUID]],PIs[GUID],0),4)),INDEX(PIs[[Column1]:[Ssbody]],MATCH(Checklist48[[#This Row],[SSGUID]],PIs[SSGUID],0),19)),INDEX(PIs[[Column1]:[SS]],MATCH(Checklist48[[#This Row],[SGUID]],PIs[SGUID],0),15))</f>
        <v>Se realiza una evaluación de riesgos de bienestar animal.</v>
      </c>
      <c r="L194" s="57" t="str">
        <f>IF(Checklist48[[#This Row],[SGUID]]="",IF(Checklist48[[#This Row],[SSGUID]]="",INDEX(PIs[[Column1]:[SS]],MATCH(Checklist48[[#This Row],[PIGUID]],PIs[GUID],0),6),""),"")</f>
        <v>Se debe disponer de una evaluación de riesgos documentada y actualizada con medidas de control asociadas sobre bienestar animal, que incluya (pero no necesariamente se limite a):
\- La depredación
\- Las especies del exterior presentes en la unidad de producción
\- La intensidad y los cambios en la luz natural/artificial; ritmos diurnos
\- Las alteraciones y vibraciones acústicas debido, p. ej., a motores, bombas o aireadores
\- Las alteraciones visuales (p. ej., movimiento de objetos, personas, sombras)
\- El diseño y el método de los sistemas de clasificación y recuento de las especies acuáticas de cultivo
\- Las fugas eléctricas en las instalaciones de contención
\- Los factores bióticos (p. ej., floración de algas)
\- Las contaminaciones (es obligatorio un plan de contingencia)
\- El marcado físico (procedimiento invasivo)
\- El caudal de agua
Referencia cruzada con AQ 01.02.01.
Debe haber evidencia documentada de que cualquier problema de bienestar animal que se detecte durante una auditoría realizada por el organismo de certificación (OC) se trata de forma apropiada y sin demora.</v>
      </c>
      <c r="M194" s="57" t="str">
        <f>IF(Checklist48[[#This Row],[SSGUID]]="",IF(Checklist48[[#This Row],[PIGUID]]="","",INDEX(PIs[[Column1]:[SS]],MATCH(Checklist48[[#This Row],[PIGUID]],PIs[GUID],0),8)),"")</f>
        <v>Obligación Mayor</v>
      </c>
      <c r="N194" s="84"/>
      <c r="O194" s="84"/>
      <c r="P194" s="57" t="str">
        <f>IF(Checklist48[[#This Row],[ifna]]="NA","",IF(Checklist48[[#This Row],[RelatedPQ]]=0,"",IF(Checklist48[[#This Row],[RelatedPQ]]="","",IF((INDEX(S2PQ_relational[],MATCH(Checklist48[[#This Row],[PIGUID&amp;NO]],S2PQ_relational[PIGUID &amp; "NO"],0),1))=Checklist48[[#This Row],[PIGUID]],"no aplicable",""))))</f>
        <v/>
      </c>
      <c r="Q194" s="57" t="str">
        <f>IF(Checklist48[[#This Row],[N/A]]="no aplicable",INDEX(S2PQ[[Preguntas del paso 2]:[Justification]],MATCH(Checklist48[[#This Row],[RelatedPQ]],S2PQ[S2PQGUID],0),3),"")</f>
        <v/>
      </c>
      <c r="R194" s="84"/>
    </row>
    <row r="195" spans="2:18" ht="112.5" x14ac:dyDescent="0.25">
      <c r="B195" s="51"/>
      <c r="C195" s="46"/>
      <c r="D195" s="58">
        <f>IF(Checklist48[[#This Row],[SGUID]]="",IF(Checklist48[[#This Row],[SSGUID]]="",0,1),1)</f>
        <v>0</v>
      </c>
      <c r="E195" s="46" t="s">
        <v>927</v>
      </c>
      <c r="F195" s="55" t="str">
        <f>_xlfn.IFNA(Checklist48[[#This Row],[RelatedPQ]],"NA")</f>
        <v>NA</v>
      </c>
      <c r="G195" s="55" t="e">
        <f>IF(Checklist48[[#This Row],[PIGUID]]="","",INDEX(S2PQ_relational[],MATCH(Checklist48[[#This Row],[PIGUID&amp;NO]],S2PQ_relational[PIGUID &amp; "NO"],0),2))</f>
        <v>#N/A</v>
      </c>
      <c r="H195" s="55" t="str">
        <f>Checklist48[[#This Row],[PIGUID]]&amp;"NO"</f>
        <v>30KQ7BMrjPOcVv2zReijF1NO</v>
      </c>
      <c r="I195" s="55" t="b">
        <f>IF(Checklist48[[#This Row],[PIGUID]]="","",INDEX(PIs[NA Exempt],MATCH(Checklist48[[#This Row],[PIGUID]],PIs[GUID],0),1))</f>
        <v>0</v>
      </c>
      <c r="J195" s="57" t="str">
        <f>IF(Checklist48[[#This Row],[SGUID]]="",IF(Checklist48[[#This Row],[SSGUID]]="",IF(Checklist48[[#This Row],[PIGUID]]="","",INDEX(PIs[[Column1]:[SS]],MATCH(Checklist48[[#This Row],[PIGUID]],PIs[GUID],0),2)),INDEX(PIs[[Column1]:[SS]],MATCH(Checklist48[[#This Row],[SSGUID]],PIs[SSGUID],0),18)),INDEX(PIs[[Column1]:[SS]],MATCH(Checklist48[[#This Row],[SGUID]],PIs[SGUID],0),14))</f>
        <v>AQ-GFS 20.02.15</v>
      </c>
      <c r="K195" s="57" t="str">
        <f>IF(Checklist48[[#This Row],[SGUID]]="",IF(Checklist48[[#This Row],[SSGUID]]="",IF(Checklist48[[#This Row],[PIGUID]]="","",INDEX(PIs[[Column1]:[SS]],MATCH(Checklist48[[#This Row],[PIGUID]],PIs[GUID],0),4)),INDEX(PIs[[Column1]:[Ssbody]],MATCH(Checklist48[[#This Row],[SSGUID]],PIs[SSGUID],0),19)),INDEX(PIs[[Column1]:[SS]],MATCH(Checklist48[[#This Row],[SGUID]],PIs[SGUID],0),15))</f>
        <v>El productor considera mejorar las condiciones de cría para mejorar el rendimiento y el bienestar animal de las especies acuáticas de cultivo.</v>
      </c>
      <c r="L195" s="57" t="str">
        <f>IF(Checklist48[[#This Row],[SGUID]]="",IF(Checklist48[[#This Row],[SSGUID]]="",INDEX(PIs[[Column1]:[SS]],MATCH(Checklist48[[#This Row],[PIGUID]],PIs[GUID],0),6),""),"")</f>
        <v>En base al mayor conocimiento sobre la cría de especies acuáticas de cultivo, se debe considerar la posibilidad de satisfacer mejor las necesidades fisiológicas y de comportamiento, p. ej., mediante el enriquecimiento ambiental.
Se deben realizar esfuerzos por ofrecer a las especies acuáticas de cultivo un entorno apropiado para sus necesidades. Por ejemplo, se debe considerar el enriquecimiento social, estructural, sensorial y nutricional.</v>
      </c>
      <c r="M195" s="57" t="str">
        <f>IF(Checklist48[[#This Row],[SSGUID]]="",IF(Checklist48[[#This Row],[PIGUID]]="","",INDEX(PIs[[Column1]:[SS]],MATCH(Checklist48[[#This Row],[PIGUID]],PIs[GUID],0),8)),"")</f>
        <v>Obligación Menor</v>
      </c>
      <c r="N195" s="84"/>
      <c r="O195" s="84"/>
      <c r="P195" s="57" t="str">
        <f>IF(Checklist48[[#This Row],[ifna]]="NA","",IF(Checklist48[[#This Row],[RelatedPQ]]=0,"",IF(Checklist48[[#This Row],[RelatedPQ]]="","",IF((INDEX(S2PQ_relational[],MATCH(Checklist48[[#This Row],[PIGUID&amp;NO]],S2PQ_relational[PIGUID &amp; "NO"],0),1))=Checklist48[[#This Row],[PIGUID]],"no aplicable",""))))</f>
        <v/>
      </c>
      <c r="Q195" s="57" t="str">
        <f>IF(Checklist48[[#This Row],[N/A]]="no aplicable",INDEX(S2PQ[[Preguntas del paso 2]:[Justification]],MATCH(Checklist48[[#This Row],[RelatedPQ]],S2PQ[S2PQGUID],0),3),"")</f>
        <v/>
      </c>
      <c r="R195" s="84"/>
    </row>
    <row r="196" spans="2:18" ht="123.75" x14ac:dyDescent="0.25">
      <c r="B196" s="51"/>
      <c r="C196" s="46"/>
      <c r="D196" s="58">
        <f>IF(Checklist48[[#This Row],[SGUID]]="",IF(Checklist48[[#This Row],[SSGUID]]="",0,1),1)</f>
        <v>0</v>
      </c>
      <c r="E196" s="46" t="s">
        <v>933</v>
      </c>
      <c r="F196" s="55" t="str">
        <f>_xlfn.IFNA(Checklist48[[#This Row],[RelatedPQ]],"NA")</f>
        <v>NA</v>
      </c>
      <c r="G196" s="55" t="e">
        <f>IF(Checklist48[[#This Row],[PIGUID]]="","",INDEX(S2PQ_relational[],MATCH(Checklist48[[#This Row],[PIGUID&amp;NO]],S2PQ_relational[PIGUID &amp; "NO"],0),2))</f>
        <v>#N/A</v>
      </c>
      <c r="H196" s="55" t="str">
        <f>Checklist48[[#This Row],[PIGUID]]&amp;"NO"</f>
        <v>5jg4mMjhmV5a9P0xLWBosINO</v>
      </c>
      <c r="I196" s="55" t="b">
        <f>IF(Checklist48[[#This Row],[PIGUID]]="","",INDEX(PIs[NA Exempt],MATCH(Checklist48[[#This Row],[PIGUID]],PIs[GUID],0),1))</f>
        <v>1</v>
      </c>
      <c r="J196" s="57" t="str">
        <f>IF(Checklist48[[#This Row],[SGUID]]="",IF(Checklist48[[#This Row],[SSGUID]]="",IF(Checklist48[[#This Row],[PIGUID]]="","",INDEX(PIs[[Column1]:[SS]],MATCH(Checklist48[[#This Row],[PIGUID]],PIs[GUID],0),2)),INDEX(PIs[[Column1]:[SS]],MATCH(Checklist48[[#This Row],[SSGUID]],PIs[SSGUID],0),18)),INDEX(PIs[[Column1]:[SS]],MATCH(Checklist48[[#This Row],[SGUID]],PIs[SGUID],0),14))</f>
        <v>AQ-GFS 20.02.16</v>
      </c>
      <c r="K196" s="57" t="str">
        <f>IF(Checklist48[[#This Row],[SGUID]]="",IF(Checklist48[[#This Row],[SSGUID]]="",IF(Checklist48[[#This Row],[PIGUID]]="","",INDEX(PIs[[Column1]:[SS]],MATCH(Checklist48[[#This Row],[PIGUID]],PIs[GUID],0),4)),INDEX(PIs[[Column1]:[Ssbody]],MATCH(Checklist48[[#This Row],[SSGUID]],PIs[SSGUID],0),19)),INDEX(PIs[[Column1]:[SS]],MATCH(Checklist48[[#This Row],[SGUID]],PIs[SGUID],0),15))</f>
        <v>Se realiza una evaluación de riesgos para demostrar que la calidad del agua no pone en peligro la inocuidad alimentaria ni la salud y el bienestar de las especies acuáticas de cultivo.</v>
      </c>
      <c r="L196" s="57" t="str">
        <f>IF(Checklist48[[#This Row],[SGUID]]="",IF(Checklist48[[#This Row],[SSGUID]]="",INDEX(PIs[[Column1]:[SS]],MATCH(Checklist48[[#This Row],[PIGUID]],PIs[GUID],0),6),""),"")</f>
        <v>Debe haber una evaluación de riesgos documentada que abarque todas las fuentes potenciales de contaminación del agua que afecten a la inocuidad alimentaria, y a la salud y el bienestar de las especies acuáticas de cultivo. En caso de que se identifiquen riesgos, se deben tomar medidas como el tratamiento del agua, el uso de filtros, la desinfección, etc.
Cuando haya fuentes de agua que no son apropiadas para el proceso de acuicultura, estas deben estar claramente marcadas.
Sin opción de “N/A”.</v>
      </c>
      <c r="M196" s="57" t="str">
        <f>IF(Checklist48[[#This Row],[SSGUID]]="",IF(Checklist48[[#This Row],[PIGUID]]="","",INDEX(PIs[[Column1]:[SS]],MATCH(Checklist48[[#This Row],[PIGUID]],PIs[GUID],0),8)),"")</f>
        <v>Obligación Mayor</v>
      </c>
      <c r="N196" s="84"/>
      <c r="O196" s="84"/>
      <c r="P196" s="57" t="str">
        <f>IF(Checklist48[[#This Row],[ifna]]="NA","",IF(Checklist48[[#This Row],[RelatedPQ]]=0,"",IF(Checklist48[[#This Row],[RelatedPQ]]="","",IF((INDEX(S2PQ_relational[],MATCH(Checklist48[[#This Row],[PIGUID&amp;NO]],S2PQ_relational[PIGUID &amp; "NO"],0),1))=Checklist48[[#This Row],[PIGUID]],"no aplicable",""))))</f>
        <v/>
      </c>
      <c r="Q196" s="57" t="str">
        <f>IF(Checklist48[[#This Row],[N/A]]="no aplicable",INDEX(S2PQ[[Preguntas del paso 2]:[Justification]],MATCH(Checklist48[[#This Row],[RelatedPQ]],S2PQ[S2PQGUID],0),3),"")</f>
        <v/>
      </c>
      <c r="R196" s="84"/>
    </row>
    <row r="197" spans="2:18" ht="56.25" x14ac:dyDescent="0.25">
      <c r="B197" s="51"/>
      <c r="C197" s="46"/>
      <c r="D197" s="58">
        <f>IF(Checklist48[[#This Row],[SGUID]]="",IF(Checklist48[[#This Row],[SSGUID]]="",0,1),1)</f>
        <v>0</v>
      </c>
      <c r="E197" s="46" t="s">
        <v>921</v>
      </c>
      <c r="F197" s="55" t="str">
        <f>_xlfn.IFNA(Checklist48[[#This Row],[RelatedPQ]],"NA")</f>
        <v>NA</v>
      </c>
      <c r="G197" s="55" t="e">
        <f>IF(Checklist48[[#This Row],[PIGUID]]="","",INDEX(S2PQ_relational[],MATCH(Checklist48[[#This Row],[PIGUID&amp;NO]],S2PQ_relational[PIGUID &amp; "NO"],0),2))</f>
        <v>#N/A</v>
      </c>
      <c r="H197" s="55" t="str">
        <f>Checklist48[[#This Row],[PIGUID]]&amp;"NO"</f>
        <v>5cWTvn8q6jvSYglaH4ugxtNO</v>
      </c>
      <c r="I197" s="55" t="b">
        <f>IF(Checklist48[[#This Row],[PIGUID]]="","",INDEX(PIs[NA Exempt],MATCH(Checklist48[[#This Row],[PIGUID]],PIs[GUID],0),1))</f>
        <v>0</v>
      </c>
      <c r="J197" s="57" t="str">
        <f>IF(Checklist48[[#This Row],[SGUID]]="",IF(Checklist48[[#This Row],[SSGUID]]="",IF(Checklist48[[#This Row],[PIGUID]]="","",INDEX(PIs[[Column1]:[SS]],MATCH(Checklist48[[#This Row],[PIGUID]],PIs[GUID],0),2)),INDEX(PIs[[Column1]:[SS]],MATCH(Checklist48[[#This Row],[SSGUID]],PIs[SSGUID],0),18)),INDEX(PIs[[Column1]:[SS]],MATCH(Checklist48[[#This Row],[SGUID]],PIs[SGUID],0),14))</f>
        <v>AQ-GFS 20.02.17</v>
      </c>
      <c r="K197" s="57" t="str">
        <f>IF(Checklist48[[#This Row],[SGUID]]="",IF(Checklist48[[#This Row],[SSGUID]]="",IF(Checklist48[[#This Row],[PIGUID]]="","",INDEX(PIs[[Column1]:[SS]],MATCH(Checklist48[[#This Row],[PIGUID]],PIs[GUID],0),4)),INDEX(PIs[[Column1]:[Ssbody]],MATCH(Checklist48[[#This Row],[SSGUID]],PIs[SSGUID],0),19)),INDEX(PIs[[Column1]:[SS]],MATCH(Checklist48[[#This Row],[SGUID]],PIs[SGUID],0),15))</f>
        <v>La infraestructura de las instalaciones garantiza que no haya contaminación cruzada en la entrada de agua.</v>
      </c>
      <c r="L197" s="57" t="str">
        <f>IF(Checklist48[[#This Row],[SGUID]]="",IF(Checklist48[[#This Row],[SSGUID]]="",INDEX(PIs[[Column1]:[SS]],MATCH(Checklist48[[#This Row],[PIGUID]],PIs[GUID],0),6),""),"")</f>
        <v>Las entradas y los desagües deben controlarse y ser independiente unos de otros para evitar cualquier contaminación cruzada indeseada en la entrada de agua. Este aspecto se debe incluir en la evaluación de riesgos (consulte AQ 01.02.01).</v>
      </c>
      <c r="M197" s="57" t="str">
        <f>IF(Checklist48[[#This Row],[SSGUID]]="",IF(Checklist48[[#This Row],[PIGUID]]="","",INDEX(PIs[[Column1]:[SS]],MATCH(Checklist48[[#This Row],[PIGUID]],PIs[GUID],0),8)),"")</f>
        <v>Obligación Mayor</v>
      </c>
      <c r="N197" s="84"/>
      <c r="O197" s="84"/>
      <c r="P197" s="57" t="str">
        <f>IF(Checklist48[[#This Row],[ifna]]="NA","",IF(Checklist48[[#This Row],[RelatedPQ]]=0,"",IF(Checklist48[[#This Row],[RelatedPQ]]="","",IF((INDEX(S2PQ_relational[],MATCH(Checklist48[[#This Row],[PIGUID&amp;NO]],S2PQ_relational[PIGUID &amp; "NO"],0),1))=Checklist48[[#This Row],[PIGUID]],"no aplicable",""))))</f>
        <v/>
      </c>
      <c r="Q197" s="57" t="str">
        <f>IF(Checklist48[[#This Row],[N/A]]="no aplicable",INDEX(S2PQ[[Preguntas del paso 2]:[Justification]],MATCH(Checklist48[[#This Row],[RelatedPQ]],S2PQ[S2PQGUID],0),3),"")</f>
        <v/>
      </c>
      <c r="R197" s="84"/>
    </row>
    <row r="198" spans="2:18" ht="236.25" x14ac:dyDescent="0.25">
      <c r="B198" s="51"/>
      <c r="C198" s="46"/>
      <c r="D198" s="58">
        <f>IF(Checklist48[[#This Row],[SGUID]]="",IF(Checklist48[[#This Row],[SSGUID]]="",0,1),1)</f>
        <v>0</v>
      </c>
      <c r="E198" s="46" t="s">
        <v>915</v>
      </c>
      <c r="F198" s="55" t="str">
        <f>_xlfn.IFNA(Checklist48[[#This Row],[RelatedPQ]],"NA")</f>
        <v>NA</v>
      </c>
      <c r="G198" s="55" t="e">
        <f>IF(Checklist48[[#This Row],[PIGUID]]="","",INDEX(S2PQ_relational[],MATCH(Checklist48[[#This Row],[PIGUID&amp;NO]],S2PQ_relational[PIGUID &amp; "NO"],0),2))</f>
        <v>#N/A</v>
      </c>
      <c r="H198" s="55" t="str">
        <f>Checklist48[[#This Row],[PIGUID]]&amp;"NO"</f>
        <v>1FiuRJTxywB2DTwUdKwWnuNO</v>
      </c>
      <c r="I198" s="55" t="b">
        <f>IF(Checklist48[[#This Row],[PIGUID]]="","",INDEX(PIs[NA Exempt],MATCH(Checklist48[[#This Row],[PIGUID]],PIs[GUID],0),1))</f>
        <v>1</v>
      </c>
      <c r="J198" s="57" t="str">
        <f>IF(Checklist48[[#This Row],[SGUID]]="",IF(Checklist48[[#This Row],[SSGUID]]="",IF(Checklist48[[#This Row],[PIGUID]]="","",INDEX(PIs[[Column1]:[SS]],MATCH(Checklist48[[#This Row],[PIGUID]],PIs[GUID],0),2)),INDEX(PIs[[Column1]:[SS]],MATCH(Checklist48[[#This Row],[SSGUID]],PIs[SSGUID],0),18)),INDEX(PIs[[Column1]:[SS]],MATCH(Checklist48[[#This Row],[SGUID]],PIs[SGUID],0),14))</f>
        <v>AQ-GFS 20.02.18</v>
      </c>
      <c r="K198" s="57" t="str">
        <f>IF(Checklist48[[#This Row],[SGUID]]="",IF(Checklist48[[#This Row],[SSGUID]]="",IF(Checklist48[[#This Row],[PIGUID]]="","",INDEX(PIs[[Column1]:[SS]],MATCH(Checklist48[[#This Row],[PIGUID]],PIs[GUID],0),4)),INDEX(PIs[[Column1]:[Ssbody]],MATCH(Checklist48[[#This Row],[SSGUID]],PIs[SSGUID],0),19)),INDEX(PIs[[Column1]:[SS]],MATCH(Checklist48[[#This Row],[SGUID]],PIs[SGUID],0),15))</f>
        <v>La finca/la estación de reproducción y crianza/el transporte/las instalaciones de contención cuenta con un programa de vigilancia y control rutinario de la calidad del agua en base a una evaluación de riesgos, y que tenga en cuenta la contaminación potencial, la salud y el bienestar de las especies acuáticas de cultivo y el sistema de producción.</v>
      </c>
      <c r="L198" s="57" t="str">
        <f>IF(Checklist48[[#This Row],[SGUID]]="",IF(Checklist48[[#This Row],[SSGUID]]="",INDEX(PIs[[Column1]:[SS]],MATCH(Checklist48[[#This Row],[PIGUID]],PIs[GUID],0),6),""),"")</f>
        <v>La granja debe tener establecido un programa de vigilancia y control en base a una evaluación de riesgos de calidad del agua, a fin de garantizar que no se vea afectada la salud y el bienestar de las especies acuáticas de cultivo. En la evaluación de riesgos (consulte AQ 20.02.16) se deben incluir los parámetros relevantes de calidad del agua, las fluctuaciones y los puntos de muestreo (a nivel de la granja o de la unidad de producción), tales como temperatura, oxígeno disuelto, dióxido de carbono, nitrógeno disuelto (sobresaturación), pH, amoniaco, nitrato, nitrito, sólidos suspendidos y parámetros microbiológicos (p. ej., indicadores fecales), etc., identificados como necesarios en la evaluación de riesgos. Debe haber registros para cada sitio. La frecuencia debe estar relacionada con el sistema de acuicultura empleado y debe establecerse en base a la evaluación de riesgos. El análisis de laboratorio se debe realizar de acuerdo con los requisitos de la industria y la normativa vigente.
Sin opción de “N/A”.</v>
      </c>
      <c r="M198" s="57" t="str">
        <f>IF(Checklist48[[#This Row],[SSGUID]]="",IF(Checklist48[[#This Row],[PIGUID]]="","",INDEX(PIs[[Column1]:[SS]],MATCH(Checklist48[[#This Row],[PIGUID]],PIs[GUID],0),8)),"")</f>
        <v>Obligación Mayor</v>
      </c>
      <c r="N198" s="84"/>
      <c r="O198" s="84"/>
      <c r="P198" s="57" t="str">
        <f>IF(Checklist48[[#This Row],[ifna]]="NA","",IF(Checklist48[[#This Row],[RelatedPQ]]=0,"",IF(Checklist48[[#This Row],[RelatedPQ]]="","",IF((INDEX(S2PQ_relational[],MATCH(Checklist48[[#This Row],[PIGUID&amp;NO]],S2PQ_relational[PIGUID &amp; "NO"],0),1))=Checklist48[[#This Row],[PIGUID]],"no aplicable",""))))</f>
        <v/>
      </c>
      <c r="Q198" s="57" t="str">
        <f>IF(Checklist48[[#This Row],[N/A]]="no aplicable",INDEX(S2PQ[[Preguntas del paso 2]:[Justification]],MATCH(Checklist48[[#This Row],[RelatedPQ]],S2PQ[S2PQGUID],0),3),"")</f>
        <v/>
      </c>
      <c r="R198" s="84"/>
    </row>
    <row r="199" spans="2:18" ht="67.5" x14ac:dyDescent="0.25">
      <c r="B199" s="51"/>
      <c r="C199" s="46"/>
      <c r="D199" s="58">
        <f>IF(Checklist48[[#This Row],[SGUID]]="",IF(Checklist48[[#This Row],[SSGUID]]="",0,1),1)</f>
        <v>0</v>
      </c>
      <c r="E199" s="46" t="s">
        <v>909</v>
      </c>
      <c r="F199" s="55" t="str">
        <f>_xlfn.IFNA(Checklist48[[#This Row],[RelatedPQ]],"NA")</f>
        <v>NA</v>
      </c>
      <c r="G199" s="55" t="e">
        <f>IF(Checklist48[[#This Row],[PIGUID]]="","",INDEX(S2PQ_relational[],MATCH(Checklist48[[#This Row],[PIGUID&amp;NO]],S2PQ_relational[PIGUID &amp; "NO"],0),2))</f>
        <v>#N/A</v>
      </c>
      <c r="H199" s="55" t="str">
        <f>Checklist48[[#This Row],[PIGUID]]&amp;"NO"</f>
        <v>70p4tPY8KOIyyA3rSph8hcNO</v>
      </c>
      <c r="I199" s="55" t="b">
        <f>IF(Checklist48[[#This Row],[PIGUID]]="","",INDEX(PIs[NA Exempt],MATCH(Checklist48[[#This Row],[PIGUID]],PIs[GUID],0),1))</f>
        <v>1</v>
      </c>
      <c r="J199" s="57" t="str">
        <f>IF(Checklist48[[#This Row],[SGUID]]="",IF(Checklist48[[#This Row],[SSGUID]]="",IF(Checklist48[[#This Row],[PIGUID]]="","",INDEX(PIs[[Column1]:[SS]],MATCH(Checklist48[[#This Row],[PIGUID]],PIs[GUID],0),2)),INDEX(PIs[[Column1]:[SS]],MATCH(Checklist48[[#This Row],[SSGUID]],PIs[SSGUID],0),18)),INDEX(PIs[[Column1]:[SS]],MATCH(Checklist48[[#This Row],[SGUID]],PIs[SGUID],0),14))</f>
        <v>AQ-GFS 20.02.19</v>
      </c>
      <c r="K199" s="57" t="str">
        <f>IF(Checklist48[[#This Row],[SGUID]]="",IF(Checklist48[[#This Row],[SSGUID]]="",IF(Checklist48[[#This Row],[PIGUID]]="","",INDEX(PIs[[Column1]:[SS]],MATCH(Checklist48[[#This Row],[PIGUID]],PIs[GUID],0),4)),INDEX(PIs[[Column1]:[Ssbody]],MATCH(Checklist48[[#This Row],[SSGUID]],PIs[SSGUID],0),19)),INDEX(PIs[[Column1]:[SS]],MATCH(Checklist48[[#This Row],[SGUID]],PIs[SGUID],0),15))</f>
        <v>En todo momento se trata y manipula a las especies acuáticas de cultivo de manera que se les protege de dolor, estrés, lesiones y enfermedades.</v>
      </c>
      <c r="L199" s="57" t="str">
        <f>IF(Checklist48[[#This Row],[SGUID]]="",IF(Checklist48[[#This Row],[SSGUID]]="",INDEX(PIs[[Column1]:[SS]],MATCH(Checklist48[[#This Row],[PIGUID]],PIs[GUID],0),6),""),"")</f>
        <v>Las especies acuáticas de cultivo se deben tratar y manipular en todo momento de manera que se les proteja de dolor, estrés, lesiones y enfermedades. En la entrevista, los trabajadores deben poder demostrar que tienen conocimiento de dicho procedimiento.
Sin opción de “N/A”.</v>
      </c>
      <c r="M199" s="57" t="str">
        <f>IF(Checklist48[[#This Row],[SSGUID]]="",IF(Checklist48[[#This Row],[PIGUID]]="","",INDEX(PIs[[Column1]:[SS]],MATCH(Checklist48[[#This Row],[PIGUID]],PIs[GUID],0),8)),"")</f>
        <v>Obligación Mayor</v>
      </c>
      <c r="N199" s="84"/>
      <c r="O199" s="84"/>
      <c r="P199" s="57" t="str">
        <f>IF(Checklist48[[#This Row],[ifna]]="NA","",IF(Checklist48[[#This Row],[RelatedPQ]]=0,"",IF(Checklist48[[#This Row],[RelatedPQ]]="","",IF((INDEX(S2PQ_relational[],MATCH(Checklist48[[#This Row],[PIGUID&amp;NO]],S2PQ_relational[PIGUID &amp; "NO"],0),1))=Checklist48[[#This Row],[PIGUID]],"no aplicable",""))))</f>
        <v/>
      </c>
      <c r="Q199" s="57" t="str">
        <f>IF(Checklist48[[#This Row],[N/A]]="no aplicable",INDEX(S2PQ[[Preguntas del paso 2]:[Justification]],MATCH(Checklist48[[#This Row],[RelatedPQ]],S2PQ[S2PQGUID],0),3),"")</f>
        <v/>
      </c>
      <c r="R199" s="84"/>
    </row>
    <row r="200" spans="2:18" ht="168.75" x14ac:dyDescent="0.25">
      <c r="B200" s="51"/>
      <c r="C200" s="46"/>
      <c r="D200" s="58">
        <f>IF(Checklist48[[#This Row],[SGUID]]="",IF(Checklist48[[#This Row],[SSGUID]]="",0,1),1)</f>
        <v>0</v>
      </c>
      <c r="E200" s="46" t="s">
        <v>873</v>
      </c>
      <c r="F200" s="55" t="str">
        <f>_xlfn.IFNA(Checklist48[[#This Row],[RelatedPQ]],"NA")</f>
        <v>NA</v>
      </c>
      <c r="G200" s="55" t="e">
        <f>IF(Checklist48[[#This Row],[PIGUID]]="","",INDEX(S2PQ_relational[],MATCH(Checklist48[[#This Row],[PIGUID&amp;NO]],S2PQ_relational[PIGUID &amp; "NO"],0),2))</f>
        <v>#N/A</v>
      </c>
      <c r="H200" s="55" t="str">
        <f>Checklist48[[#This Row],[PIGUID]]&amp;"NO"</f>
        <v>10UmMjE3JrA2ROUCgy7klSNO</v>
      </c>
      <c r="I200" s="55" t="b">
        <f>IF(Checklist48[[#This Row],[PIGUID]]="","",INDEX(PIs[NA Exempt],MATCH(Checklist48[[#This Row],[PIGUID]],PIs[GUID],0),1))</f>
        <v>0</v>
      </c>
      <c r="J200" s="57" t="str">
        <f>IF(Checklist48[[#This Row],[SGUID]]="",IF(Checklist48[[#This Row],[SSGUID]]="",IF(Checklist48[[#This Row],[PIGUID]]="","",INDEX(PIs[[Column1]:[SS]],MATCH(Checklist48[[#This Row],[PIGUID]],PIs[GUID],0),2)),INDEX(PIs[[Column1]:[SS]],MATCH(Checklist48[[#This Row],[SSGUID]],PIs[SSGUID],0),18)),INDEX(PIs[[Column1]:[SS]],MATCH(Checklist48[[#This Row],[SGUID]],PIs[SGUID],0),14))</f>
        <v>AQ-GFS 20.02.20</v>
      </c>
      <c r="K200" s="57" t="str">
        <f>IF(Checklist48[[#This Row],[SGUID]]="",IF(Checklist48[[#This Row],[SSGUID]]="",IF(Checklist48[[#This Row],[PIGUID]]="","",INDEX(PIs[[Column1]:[SS]],MATCH(Checklist48[[#This Row],[PIGUID]],PIs[GUID],0),4)),INDEX(PIs[[Column1]:[Ssbody]],MATCH(Checklist48[[#This Row],[SSGUID]],PIs[SSGUID],0),19)),INDEX(PIs[[Column1]:[SS]],MATCH(Checklist48[[#This Row],[SGUID]],PIs[SGUID],0),15))</f>
        <v>Los períodos de aglomeración, tiempo fuera del agua, clasificación, transporte y ayuno son registrados y justificados por un veterinario/profesional de la salud de los animales acuáticos con certificación.</v>
      </c>
      <c r="L200" s="57" t="str">
        <f>IF(Checklist48[[#This Row],[SGUID]]="",IF(Checklist48[[#This Row],[SSGUID]]="",INDEX(PIs[[Column1]:[SS]],MATCH(Checklist48[[#This Row],[PIGUID]],PIs[GUID],0),6),""),"")</f>
        <v>Para cada especie acuática de cultivo en particular, el número y la duración de los períodos de aglomeración, clasificación, tiempo fuera del agua, transporte y ayuno (p. ej., antes de la cosecha, vacunación, transporte, etc.) deben seguir las directrices de un veterinario/profesional de la salud de los animales acuáticos con certificación incluidas en el plan de salud acuícola (PSA), donde se deben establecer los límites para la duración y frecuencia de cada período. Debe haber disponibles registros que demuestren el cumplimiento de estos aspectos.
Durante la aglomeración, se debe considerar el equipo utilizado y la calidad del agua. La aglomeración también puede ocurrir durante la alimentación u otros procesos rutinarios.</v>
      </c>
      <c r="M200" s="57" t="str">
        <f>IF(Checklist48[[#This Row],[SSGUID]]="",IF(Checklist48[[#This Row],[PIGUID]]="","",INDEX(PIs[[Column1]:[SS]],MATCH(Checklist48[[#This Row],[PIGUID]],PIs[GUID],0),8)),"")</f>
        <v>Obligación Mayor</v>
      </c>
      <c r="N200" s="84"/>
      <c r="O200" s="84"/>
      <c r="P200" s="57" t="str">
        <f>IF(Checklist48[[#This Row],[ifna]]="NA","",IF(Checklist48[[#This Row],[RelatedPQ]]=0,"",IF(Checklist48[[#This Row],[RelatedPQ]]="","",IF((INDEX(S2PQ_relational[],MATCH(Checklist48[[#This Row],[PIGUID&amp;NO]],S2PQ_relational[PIGUID &amp; "NO"],0),1))=Checklist48[[#This Row],[PIGUID]],"no aplicable",""))))</f>
        <v/>
      </c>
      <c r="Q200" s="57" t="str">
        <f>IF(Checklist48[[#This Row],[N/A]]="no aplicable",INDEX(S2PQ[[Preguntas del paso 2]:[Justification]],MATCH(Checklist48[[#This Row],[RelatedPQ]],S2PQ[S2PQGUID],0),3),"")</f>
        <v/>
      </c>
      <c r="R200" s="84"/>
    </row>
    <row r="201" spans="2:18" ht="225" x14ac:dyDescent="0.25">
      <c r="B201" s="51"/>
      <c r="C201" s="46"/>
      <c r="D201" s="58">
        <f>IF(Checklist48[[#This Row],[SGUID]]="",IF(Checklist48[[#This Row],[SSGUID]]="",0,1),1)</f>
        <v>0</v>
      </c>
      <c r="E201" s="46" t="s">
        <v>885</v>
      </c>
      <c r="F201" s="55" t="str">
        <f>_xlfn.IFNA(Checklist48[[#This Row],[RelatedPQ]],"NA")</f>
        <v>NA</v>
      </c>
      <c r="G201" s="55" t="e">
        <f>IF(Checklist48[[#This Row],[PIGUID]]="","",INDEX(S2PQ_relational[],MATCH(Checklist48[[#This Row],[PIGUID&amp;NO]],S2PQ_relational[PIGUID &amp; "NO"],0),2))</f>
        <v>#N/A</v>
      </c>
      <c r="H201" s="55" t="str">
        <f>Checklist48[[#This Row],[PIGUID]]&amp;"NO"</f>
        <v>3wkqT6nxWRS4HyN7cHieYSNO</v>
      </c>
      <c r="I201" s="55" t="b">
        <f>IF(Checklist48[[#This Row],[PIGUID]]="","",INDEX(PIs[NA Exempt],MATCH(Checklist48[[#This Row],[PIGUID]],PIs[GUID],0),1))</f>
        <v>0</v>
      </c>
      <c r="J201" s="57" t="str">
        <f>IF(Checklist48[[#This Row],[SGUID]]="",IF(Checklist48[[#This Row],[SSGUID]]="",IF(Checklist48[[#This Row],[PIGUID]]="","",INDEX(PIs[[Column1]:[SS]],MATCH(Checklist48[[#This Row],[PIGUID]],PIs[GUID],0),2)),INDEX(PIs[[Column1]:[SS]],MATCH(Checklist48[[#This Row],[SSGUID]],PIs[SSGUID],0),18)),INDEX(PIs[[Column1]:[SS]],MATCH(Checklist48[[#This Row],[SGUID]],PIs[SGUID],0),14))</f>
        <v>AQ-GFS 20.02.21</v>
      </c>
      <c r="K201" s="57" t="str">
        <f>IF(Checklist48[[#This Row],[SGUID]]="",IF(Checklist48[[#This Row],[SSGUID]]="",IF(Checklist48[[#This Row],[PIGUID]]="","",INDEX(PIs[[Column1]:[SS]],MATCH(Checklist48[[#This Row],[PIGUID]],PIs[GUID],0),4)),INDEX(PIs[[Column1]:[Ssbody]],MATCH(Checklist48[[#This Row],[SSGUID]],PIs[SSGUID],0),19)),INDEX(PIs[[Column1]:[SS]],MATCH(Checklist48[[#This Row],[SGUID]],PIs[SGUID],0),15))</f>
        <v>Se recogen observaciones respectivas al bienestar animal de la etapa de producción anterior, y dichas observaciones quedan registradas.</v>
      </c>
      <c r="L201" s="57" t="str">
        <f>IF(Checklist48[[#This Row],[SGUID]]="",IF(Checklist48[[#This Row],[SSGUID]]="",INDEX(PIs[[Column1]:[SS]],MATCH(Checklist48[[#This Row],[PIGUID]],PIs[GUID],0),6),""),"")</f>
        <v>Desde la finca hasta la estación de reproducción y crianza/el vivero y desde las instalaciones de sacrificio/procesamiento primario hasta los centros de engorde, a la llegada se debe tomar nota de los indicadores de salud y bienestar de las especies acuáticas de cultivo como mortalidades, daño exterior (p. ej., pérdida de escamas, erosión de las aletas, mordeduras por depredadores, cicatrices ocasionadas por la manipulación, lesiones como resultado de agresiones, lesiones por parásitos) y deformidades: en la finca (cuando llegan de las estaciones de reproducción y crianza) y/o en la planta de sacrificio/procesamiento (cuando llegan de las etapas de engorde).
Debe haber establecido un sistema para registrar y compartir la información sobre salud y bienestar de las especies acuáticas de cultivo, y para realizar las mejoras y los cambios necesarios en base a las observaciones.</v>
      </c>
      <c r="M201" s="57" t="str">
        <f>IF(Checklist48[[#This Row],[SSGUID]]="",IF(Checklist48[[#This Row],[PIGUID]]="","",INDEX(PIs[[Column1]:[SS]],MATCH(Checklist48[[#This Row],[PIGUID]],PIs[GUID],0),8)),"")</f>
        <v>Obligación Menor</v>
      </c>
      <c r="N201" s="84"/>
      <c r="O201" s="84"/>
      <c r="P201" s="57" t="str">
        <f>IF(Checklist48[[#This Row],[ifna]]="NA","",IF(Checklist48[[#This Row],[RelatedPQ]]=0,"",IF(Checklist48[[#This Row],[RelatedPQ]]="","",IF((INDEX(S2PQ_relational[],MATCH(Checklist48[[#This Row],[PIGUID&amp;NO]],S2PQ_relational[PIGUID &amp; "NO"],0),1))=Checklist48[[#This Row],[PIGUID]],"no aplicable",""))))</f>
        <v/>
      </c>
      <c r="Q201" s="57" t="str">
        <f>IF(Checklist48[[#This Row],[N/A]]="no aplicable",INDEX(S2PQ[[Preguntas del paso 2]:[Justification]],MATCH(Checklist48[[#This Row],[RelatedPQ]],S2PQ[S2PQGUID],0),3),"")</f>
        <v/>
      </c>
      <c r="R201" s="84"/>
    </row>
    <row r="202" spans="2:18" ht="101.25" x14ac:dyDescent="0.25">
      <c r="B202" s="51"/>
      <c r="C202" s="46"/>
      <c r="D202" s="58">
        <f>IF(Checklist48[[#This Row],[SGUID]]="",IF(Checklist48[[#This Row],[SSGUID]]="",0,1),1)</f>
        <v>0</v>
      </c>
      <c r="E202" s="46" t="s">
        <v>903</v>
      </c>
      <c r="F202" s="55" t="str">
        <f>_xlfn.IFNA(Checklist48[[#This Row],[RelatedPQ]],"NA")</f>
        <v>NA</v>
      </c>
      <c r="G202" s="55" t="e">
        <f>IF(Checklist48[[#This Row],[PIGUID]]="","",INDEX(S2PQ_relational[],MATCH(Checklist48[[#This Row],[PIGUID&amp;NO]],S2PQ_relational[PIGUID &amp; "NO"],0),2))</f>
        <v>#N/A</v>
      </c>
      <c r="H202" s="55" t="str">
        <f>Checklist48[[#This Row],[PIGUID]]&amp;"NO"</f>
        <v>2EeKr0cRpkMdlHKWjaJrmuNO</v>
      </c>
      <c r="I202" s="55" t="b">
        <f>IF(Checklist48[[#This Row],[PIGUID]]="","",INDEX(PIs[NA Exempt],MATCH(Checklist48[[#This Row],[PIGUID]],PIs[GUID],0),1))</f>
        <v>0</v>
      </c>
      <c r="J202" s="57" t="str">
        <f>IF(Checklist48[[#This Row],[SGUID]]="",IF(Checklist48[[#This Row],[SSGUID]]="",IF(Checklist48[[#This Row],[PIGUID]]="","",INDEX(PIs[[Column1]:[SS]],MATCH(Checklist48[[#This Row],[PIGUID]],PIs[GUID],0),2)),INDEX(PIs[[Column1]:[SS]],MATCH(Checklist48[[#This Row],[SSGUID]],PIs[SSGUID],0),18)),INDEX(PIs[[Column1]:[SS]],MATCH(Checklist48[[#This Row],[SGUID]],PIs[SGUID],0),14))</f>
        <v>AQ-GFS 20.02.22</v>
      </c>
      <c r="K202" s="57" t="str">
        <f>IF(Checklist48[[#This Row],[SGUID]]="",IF(Checklist48[[#This Row],[SSGUID]]="",IF(Checklist48[[#This Row],[PIGUID]]="","",INDEX(PIs[[Column1]:[SS]],MATCH(Checklist48[[#This Row],[PIGUID]],PIs[GUID],0),4)),INDEX(PIs[[Column1]:[Ssbody]],MATCH(Checklist48[[#This Row],[SSGUID]],PIs[SSGUID],0),19)),INDEX(PIs[[Column1]:[SS]],MATCH(Checklist48[[#This Row],[SGUID]],PIs[SGUID],0),15))</f>
        <v>La eliminación de especies acuáticas de cultivo se realiza de acuerdo con métodos prescritos de bienestar animal y de acuerdo con el plan de salud acuícola (PSA).</v>
      </c>
      <c r="L202" s="57" t="str">
        <f>IF(Checklist48[[#This Row],[SGUID]]="",IF(Checklist48[[#This Row],[SSGUID]]="",INDEX(PIs[[Column1]:[SS]],MATCH(Checklist48[[#This Row],[PIGUID]],PIs[GUID],0),6),""),"")</f>
        <v>La eliminación de especies acuáticas de cultivo (remoción, sacrificio y eliminación, incluyendo las especies del exterior del cultivo y los ejemplares enfermos o deformes) se debe realizar de acuerdo con los métodos prescritos, que incluyen una eliminación realizada de forma segura. Debe haber procedimientos para la eliminación de las especies acuáticas de cultivo. Referencia cruzada con AQ 20.02.01 del PSA.</v>
      </c>
      <c r="M202" s="57" t="str">
        <f>IF(Checklist48[[#This Row],[SSGUID]]="",IF(Checklist48[[#This Row],[PIGUID]]="","",INDEX(PIs[[Column1]:[SS]],MATCH(Checklist48[[#This Row],[PIGUID]],PIs[GUID],0),8)),"")</f>
        <v>Obligación Mayor</v>
      </c>
      <c r="N202" s="84"/>
      <c r="O202" s="84"/>
      <c r="P202" s="57" t="str">
        <f>IF(Checklist48[[#This Row],[ifna]]="NA","",IF(Checklist48[[#This Row],[RelatedPQ]]=0,"",IF(Checklist48[[#This Row],[RelatedPQ]]="","",IF((INDEX(S2PQ_relational[],MATCH(Checklist48[[#This Row],[PIGUID&amp;NO]],S2PQ_relational[PIGUID &amp; "NO"],0),1))=Checklist48[[#This Row],[PIGUID]],"no aplicable",""))))</f>
        <v/>
      </c>
      <c r="Q202" s="57" t="str">
        <f>IF(Checklist48[[#This Row],[N/A]]="no aplicable",INDEX(S2PQ[[Preguntas del paso 2]:[Justification]],MATCH(Checklist48[[#This Row],[RelatedPQ]],S2PQ[S2PQGUID],0),3),"")</f>
        <v/>
      </c>
      <c r="R202" s="84"/>
    </row>
    <row r="203" spans="2:18" ht="168.75" x14ac:dyDescent="0.25">
      <c r="B203" s="51"/>
      <c r="C203" s="46"/>
      <c r="D203" s="58">
        <f>IF(Checklist48[[#This Row],[SGUID]]="",IF(Checklist48[[#This Row],[SSGUID]]="",0,1),1)</f>
        <v>0</v>
      </c>
      <c r="E203" s="46" t="s">
        <v>701</v>
      </c>
      <c r="F203" s="55" t="str">
        <f>_xlfn.IFNA(Checklist48[[#This Row],[RelatedPQ]],"NA")</f>
        <v>NA</v>
      </c>
      <c r="G203" s="55" t="e">
        <f>IF(Checklist48[[#This Row],[PIGUID]]="","",INDEX(S2PQ_relational[],MATCH(Checklist48[[#This Row],[PIGUID&amp;NO]],S2PQ_relational[PIGUID &amp; "NO"],0),2))</f>
        <v>#N/A</v>
      </c>
      <c r="H203" s="55" t="str">
        <f>Checklist48[[#This Row],[PIGUID]]&amp;"NO"</f>
        <v>5w9J5kw9Qap5Cuz5x61geqNO</v>
      </c>
      <c r="I203" s="55" t="b">
        <f>IF(Checklist48[[#This Row],[PIGUID]]="","",INDEX(PIs[NA Exempt],MATCH(Checklist48[[#This Row],[PIGUID]],PIs[GUID],0),1))</f>
        <v>0</v>
      </c>
      <c r="J203" s="57" t="str">
        <f>IF(Checklist48[[#This Row],[SGUID]]="",IF(Checklist48[[#This Row],[SSGUID]]="",IF(Checklist48[[#This Row],[PIGUID]]="","",INDEX(PIs[[Column1]:[SS]],MATCH(Checklist48[[#This Row],[PIGUID]],PIs[GUID],0),2)),INDEX(PIs[[Column1]:[SS]],MATCH(Checklist48[[#This Row],[SSGUID]],PIs[SSGUID],0),18)),INDEX(PIs[[Column1]:[SS]],MATCH(Checklist48[[#This Row],[SGUID]],PIs[SGUID],0),14))</f>
        <v>AQ-GFS 20.02.23</v>
      </c>
      <c r="K203" s="57" t="str">
        <f>IF(Checklist48[[#This Row],[SGUID]]="",IF(Checklist48[[#This Row],[SSGUID]]="",IF(Checklist48[[#This Row],[PIGUID]]="","",INDEX(PIs[[Column1]:[SS]],MATCH(Checklist48[[#This Row],[PIGUID]],PIs[GUID],0),4)),INDEX(PIs[[Column1]:[Ssbody]],MATCH(Checklist48[[#This Row],[SSGUID]],PIs[SSGUID],0),19)),INDEX(PIs[[Column1]:[SS]],MATCH(Checklist48[[#This Row],[SGUID]],PIs[SGUID],0),15))</f>
        <v>Hay establecido un plan de gestión para las especies cohabitantes no destinadas al consumo humano, y este plan aplica los mismos principios de bienestar, gestión de los alimentos para especies acuáticas de cultivo, bioseguridad y enriquecimiento ambiental que para las especies cultivadas para fines comerciales.</v>
      </c>
      <c r="L203" s="57" t="str">
        <f>IF(Checklist48[[#This Row],[SGUID]]="",IF(Checklist48[[#This Row],[SSGUID]]="",INDEX(PIs[[Column1]:[SS]],MATCH(Checklist48[[#This Row],[PIGUID]],PIs[GUID],0),6),""),"")</f>
        <v>Debe haber un plan de gestión para las especies cohabitantes no destinadas al consumo humano (p. ej., peces limpiadores en la producción de salmón). Este plan de gestión debe aplicar los mismos principios de bienestar animal y bioseguridad que el de las especies cultivadas para fines comerciales. Se deben demostrar los controles operativos para la gestión de estas especies.
Se deben evaluar los riesgos de todos los casos en que se utilicen especies cohabitantes (p. ej., preces limpiadores).
Se debe conocer el origen de las especies cohabitantes.</v>
      </c>
      <c r="M203" s="57" t="str">
        <f>IF(Checklist48[[#This Row],[SSGUID]]="",IF(Checklist48[[#This Row],[PIGUID]]="","",INDEX(PIs[[Column1]:[SS]],MATCH(Checklist48[[#This Row],[PIGUID]],PIs[GUID],0),8)),"")</f>
        <v>Obligación Mayor</v>
      </c>
      <c r="N203" s="84"/>
      <c r="O203" s="84"/>
      <c r="P203" s="57" t="str">
        <f>IF(Checklist48[[#This Row],[ifna]]="NA","",IF(Checklist48[[#This Row],[RelatedPQ]]=0,"",IF(Checklist48[[#This Row],[RelatedPQ]]="","",IF((INDEX(S2PQ_relational[],MATCH(Checklist48[[#This Row],[PIGUID&amp;NO]],S2PQ_relational[PIGUID &amp; "NO"],0),1))=Checklist48[[#This Row],[PIGUID]],"no aplicable",""))))</f>
        <v/>
      </c>
      <c r="Q203" s="57" t="str">
        <f>IF(Checklist48[[#This Row],[N/A]]="no aplicable",INDEX(S2PQ[[Preguntas del paso 2]:[Justification]],MATCH(Checklist48[[#This Row],[RelatedPQ]],S2PQ[S2PQGUID],0),3),"")</f>
        <v/>
      </c>
      <c r="R203" s="84"/>
    </row>
    <row r="204" spans="2:18" ht="146.25" x14ac:dyDescent="0.25">
      <c r="B204" s="51"/>
      <c r="C204" s="46"/>
      <c r="D204" s="58">
        <f>IF(Checklist48[[#This Row],[SGUID]]="",IF(Checklist48[[#This Row],[SSGUID]]="",0,1),1)</f>
        <v>0</v>
      </c>
      <c r="E204" s="46" t="s">
        <v>708</v>
      </c>
      <c r="F204" s="55" t="str">
        <f>_xlfn.IFNA(Checklist48[[#This Row],[RelatedPQ]],"NA")</f>
        <v>NA</v>
      </c>
      <c r="G204" s="55" t="e">
        <f>IF(Checklist48[[#This Row],[PIGUID]]="","",INDEX(S2PQ_relational[],MATCH(Checklist48[[#This Row],[PIGUID&amp;NO]],S2PQ_relational[PIGUID &amp; "NO"],0),2))</f>
        <v>#N/A</v>
      </c>
      <c r="H204" s="55" t="str">
        <f>Checklist48[[#This Row],[PIGUID]]&amp;"NO"</f>
        <v>4gaFPH9Pxfnx0E0q6XxpSSNO</v>
      </c>
      <c r="I204" s="55" t="b">
        <f>IF(Checklist48[[#This Row],[PIGUID]]="","",INDEX(PIs[NA Exempt],MATCH(Checklist48[[#This Row],[PIGUID]],PIs[GUID],0),1))</f>
        <v>0</v>
      </c>
      <c r="J204" s="57" t="str">
        <f>IF(Checklist48[[#This Row],[SGUID]]="",IF(Checklist48[[#This Row],[SSGUID]]="",IF(Checklist48[[#This Row],[PIGUID]]="","",INDEX(PIs[[Column1]:[SS]],MATCH(Checklist48[[#This Row],[PIGUID]],PIs[GUID],0),2)),INDEX(PIs[[Column1]:[SS]],MATCH(Checklist48[[#This Row],[SSGUID]],PIs[SSGUID],0),18)),INDEX(PIs[[Column1]:[SS]],MATCH(Checklist48[[#This Row],[SGUID]],PIs[SGUID],0),14))</f>
        <v>AQ-GFS 20.02.24</v>
      </c>
      <c r="K204" s="57" t="str">
        <f>IF(Checklist48[[#This Row],[SGUID]]="",IF(Checklist48[[#This Row],[SSGUID]]="",IF(Checklist48[[#This Row],[PIGUID]]="","",INDEX(PIs[[Column1]:[SS]],MATCH(Checklist48[[#This Row],[PIGUID]],PIs[GUID],0),4)),INDEX(PIs[[Column1]:[Ssbody]],MATCH(Checklist48[[#This Row],[SSGUID]],PIs[SSGUID],0),19)),INDEX(PIs[[Column1]:[SS]],MATCH(Checklist48[[#This Row],[SGUID]],PIs[SGUID],0),15))</f>
        <v>Se aplican los elementos de la evaluación de riesgos de bienestar animal para el transporte de las especies acuáticas vivas de cultivo, los huevos y los juveniles.</v>
      </c>
      <c r="L204" s="57" t="str">
        <f>IF(Checklist48[[#This Row],[SGUID]]="",IF(Checklist48[[#This Row],[SSGUID]]="",INDEX(PIs[[Column1]:[SS]],MATCH(Checklist48[[#This Row],[PIGUID]],PIs[GUID],0),6),""),"")</f>
        <v>Se deben aplicar los elementos abordados en la evaluación de riesgos de bienestar animal para el transporte de las especies acuáticas vivas de cultivo, los huevos y los juveniles.
No se deben transportar animales moribundos ni enfermos.
Las propiedades del agua utilizada para el transporte deben ser similares a las de los parámetros de bienestar de las especies acuáticas de cultivo, p. ej., oxígeno, pH, salinidad y temperatura. Debe haber registros de las medidas. Consulte AQ 20.02.18.</v>
      </c>
      <c r="M204" s="57" t="str">
        <f>IF(Checklist48[[#This Row],[SSGUID]]="",IF(Checklist48[[#This Row],[PIGUID]]="","",INDEX(PIs[[Column1]:[SS]],MATCH(Checklist48[[#This Row],[PIGUID]],PIs[GUID],0),8)),"")</f>
        <v>Obligación Mayor</v>
      </c>
      <c r="N204" s="84"/>
      <c r="O204" s="84"/>
      <c r="P204" s="57" t="str">
        <f>IF(Checklist48[[#This Row],[ifna]]="NA","",IF(Checklist48[[#This Row],[RelatedPQ]]=0,"",IF(Checklist48[[#This Row],[RelatedPQ]]="","",IF((INDEX(S2PQ_relational[],MATCH(Checklist48[[#This Row],[PIGUID&amp;NO]],S2PQ_relational[PIGUID &amp; "NO"],0),1))=Checklist48[[#This Row],[PIGUID]],"no aplicable",""))))</f>
        <v/>
      </c>
      <c r="Q204" s="57" t="str">
        <f>IF(Checklist48[[#This Row],[N/A]]="no aplicable",INDEX(S2PQ[[Preguntas del paso 2]:[Justification]],MATCH(Checklist48[[#This Row],[RelatedPQ]],S2PQ[S2PQGUID],0),3),"")</f>
        <v/>
      </c>
      <c r="R204" s="84"/>
    </row>
    <row r="205" spans="2:18" ht="33.75" x14ac:dyDescent="0.25">
      <c r="B205" s="51"/>
      <c r="C205" s="46" t="s">
        <v>700</v>
      </c>
      <c r="D205" s="58">
        <f>IF(Checklist48[[#This Row],[SGUID]]="",IF(Checklist48[[#This Row],[SSGUID]]="",0,1),1)</f>
        <v>1</v>
      </c>
      <c r="E205" s="46"/>
      <c r="F205" s="55" t="str">
        <f>_xlfn.IFNA(Checklist48[[#This Row],[RelatedPQ]],"NA")</f>
        <v/>
      </c>
      <c r="G205" s="55" t="str">
        <f>IF(Checklist48[[#This Row],[PIGUID]]="","",INDEX(S2PQ_relational[],MATCH(Checklist48[[#This Row],[PIGUID&amp;NO]],S2PQ_relational[PIGUID &amp; "NO"],0),2))</f>
        <v/>
      </c>
      <c r="H205" s="55" t="str">
        <f>Checklist48[[#This Row],[PIGUID]]&amp;"NO"</f>
        <v>NO</v>
      </c>
      <c r="I205" s="55" t="str">
        <f>IF(Checklist48[[#This Row],[PIGUID]]="","",INDEX(PIs[NA Exempt],MATCH(Checklist48[[#This Row],[PIGUID]],PIs[GUID],0),1))</f>
        <v/>
      </c>
      <c r="J205" s="57" t="str">
        <f>IF(Checklist48[[#This Row],[SGUID]]="",IF(Checklist48[[#This Row],[SSGUID]]="",IF(Checklist48[[#This Row],[PIGUID]]="","",INDEX(PIs[[Column1]:[SS]],MATCH(Checklist48[[#This Row],[PIGUID]],PIs[GUID],0),2)),INDEX(PIs[[Column1]:[SS]],MATCH(Checklist48[[#This Row],[SSGUID]],PIs[SSGUID],0),18)),INDEX(PIs[[Column1]:[SS]],MATCH(Checklist48[[#This Row],[SGUID]],PIs[SGUID],0),14))</f>
        <v>AQ 20.03 Tratamientos</v>
      </c>
      <c r="K205" s="57" t="str">
        <f>IF(Checklist48[[#This Row],[SGUID]]="",IF(Checklist48[[#This Row],[SSGUID]]="",IF(Checklist48[[#This Row],[PIGUID]]="","",INDEX(PIs[[Column1]:[SS]],MATCH(Checklist48[[#This Row],[PIGUID]],PIs[GUID],0),4)),INDEX(PIs[[Column1]:[Ssbody]],MATCH(Checklist48[[#This Row],[SSGUID]],PIs[SSGUID],0),19)),INDEX(PIs[[Column1]:[SS]],MATCH(Checklist48[[#This Row],[SGUID]],PIs[SGUID],0),15))</f>
        <v>-</v>
      </c>
      <c r="L205" s="57" t="str">
        <f>IF(Checklist48[[#This Row],[SGUID]]="",IF(Checklist48[[#This Row],[SSGUID]]="",INDEX(PIs[[Column1]:[SS]],MATCH(Checklist48[[#This Row],[PIGUID]],PIs[GUID],0),6),""),"")</f>
        <v/>
      </c>
      <c r="M205" s="57" t="str">
        <f>IF(Checklist48[[#This Row],[SSGUID]]="",IF(Checklist48[[#This Row],[PIGUID]]="","",INDEX(PIs[[Column1]:[SS]],MATCH(Checklist48[[#This Row],[PIGUID]],PIs[GUID],0),8)),"")</f>
        <v/>
      </c>
      <c r="N205" s="84"/>
      <c r="O205" s="84"/>
      <c r="P205" s="57" t="str">
        <f>IF(Checklist48[[#This Row],[ifna]]="NA","",IF(Checklist48[[#This Row],[RelatedPQ]]=0,"",IF(Checklist48[[#This Row],[RelatedPQ]]="","",IF((INDEX(S2PQ_relational[],MATCH(Checklist48[[#This Row],[PIGUID&amp;NO]],S2PQ_relational[PIGUID &amp; "NO"],0),1))=Checklist48[[#This Row],[PIGUID]],"no aplicable",""))))</f>
        <v/>
      </c>
      <c r="Q205" s="57" t="str">
        <f>IF(Checklist48[[#This Row],[N/A]]="no aplicable",INDEX(S2PQ[[Preguntas del paso 2]:[Justification]],MATCH(Checklist48[[#This Row],[RelatedPQ]],S2PQ[S2PQGUID],0),3),"")</f>
        <v/>
      </c>
      <c r="R205" s="84"/>
    </row>
    <row r="206" spans="2:18" ht="78.75" x14ac:dyDescent="0.25">
      <c r="B206" s="51"/>
      <c r="C206" s="46"/>
      <c r="D206" s="58">
        <f>IF(Checklist48[[#This Row],[SGUID]]="",IF(Checklist48[[#This Row],[SSGUID]]="",0,1),1)</f>
        <v>0</v>
      </c>
      <c r="E206" s="46" t="s">
        <v>732</v>
      </c>
      <c r="F206" s="55" t="str">
        <f>_xlfn.IFNA(Checklist48[[#This Row],[RelatedPQ]],"NA")</f>
        <v>NA</v>
      </c>
      <c r="G206" s="55" t="e">
        <f>IF(Checklist48[[#This Row],[PIGUID]]="","",INDEX(S2PQ_relational[],MATCH(Checklist48[[#This Row],[PIGUID&amp;NO]],S2PQ_relational[PIGUID &amp; "NO"],0),2))</f>
        <v>#N/A</v>
      </c>
      <c r="H206" s="55" t="str">
        <f>Checklist48[[#This Row],[PIGUID]]&amp;"NO"</f>
        <v>4dY9SMKOj2JoujtWU5jF8QNO</v>
      </c>
      <c r="I206" s="55" t="b">
        <f>IF(Checklist48[[#This Row],[PIGUID]]="","",INDEX(PIs[NA Exempt],MATCH(Checklist48[[#This Row],[PIGUID]],PIs[GUID],0),1))</f>
        <v>0</v>
      </c>
      <c r="J206" s="57" t="str">
        <f>IF(Checklist48[[#This Row],[SGUID]]="",IF(Checklist48[[#This Row],[SSGUID]]="",IF(Checklist48[[#This Row],[PIGUID]]="","",INDEX(PIs[[Column1]:[SS]],MATCH(Checklist48[[#This Row],[PIGUID]],PIs[GUID],0),2)),INDEX(PIs[[Column1]:[SS]],MATCH(Checklist48[[#This Row],[SSGUID]],PIs[SSGUID],0),18)),INDEX(PIs[[Column1]:[SS]],MATCH(Checklist48[[#This Row],[SGUID]],PIs[SGUID],0),14))</f>
        <v>AQ-GFS 20.03.01</v>
      </c>
      <c r="K206" s="57" t="str">
        <f>IF(Checklist48[[#This Row],[SGUID]]="",IF(Checklist48[[#This Row],[SSGUID]]="",IF(Checklist48[[#This Row],[PIGUID]]="","",INDEX(PIs[[Column1]:[SS]],MATCH(Checklist48[[#This Row],[PIGUID]],PIs[GUID],0),4)),INDEX(PIs[[Column1]:[Ssbody]],MATCH(Checklist48[[#This Row],[SSGUID]],PIs[SSGUID],0),19)),INDEX(PIs[[Column1]:[SS]],MATCH(Checklist48[[#This Row],[SGUID]],PIs[SGUID],0),15))</f>
        <v>Si hay disponibles vacunas eficaces contra una enfermedad recurrente, se prefiere la vacunación a los tratamientos terapéuticos.</v>
      </c>
      <c r="L206" s="57" t="str">
        <f>IF(Checklist48[[#This Row],[SGUID]]="",IF(Checklist48[[#This Row],[SSGUID]]="",INDEX(PIs[[Column1]:[SS]],MATCH(Checklist48[[#This Row],[PIGUID]],PIs[GUID],0),6),""),"")</f>
        <v>El productor solo debe utilizar vacunas permitidas por la autoridad competente relevante para su uso en la acuicultura y para las especies indicadas. Como parte del plan de salud acuícola (PSA), debe haber disponible una lista de las vacunas que puedan utilizarse en la granja. Referencia cruzada con AQ 20.04.01.</v>
      </c>
      <c r="M206" s="57" t="str">
        <f>IF(Checklist48[[#This Row],[SSGUID]]="",IF(Checklist48[[#This Row],[PIGUID]]="","",INDEX(PIs[[Column1]:[SS]],MATCH(Checklist48[[#This Row],[PIGUID]],PIs[GUID],0),8)),"")</f>
        <v>Obligación Mayor</v>
      </c>
      <c r="N206" s="84"/>
      <c r="O206" s="84"/>
      <c r="P206" s="57" t="str">
        <f>IF(Checklist48[[#This Row],[ifna]]="NA","",IF(Checklist48[[#This Row],[RelatedPQ]]=0,"",IF(Checklist48[[#This Row],[RelatedPQ]]="","",IF((INDEX(S2PQ_relational[],MATCH(Checklist48[[#This Row],[PIGUID&amp;NO]],S2PQ_relational[PIGUID &amp; "NO"],0),1))=Checklist48[[#This Row],[PIGUID]],"no aplicable",""))))</f>
        <v/>
      </c>
      <c r="Q206" s="57" t="str">
        <f>IF(Checklist48[[#This Row],[N/A]]="no aplicable",INDEX(S2PQ[[Preguntas del paso 2]:[Justification]],MATCH(Checklist48[[#This Row],[RelatedPQ]],S2PQ[S2PQGUID],0),3),"")</f>
        <v/>
      </c>
      <c r="R206" s="84"/>
    </row>
    <row r="207" spans="2:18" ht="78.75" x14ac:dyDescent="0.25">
      <c r="B207" s="51"/>
      <c r="C207" s="46"/>
      <c r="D207" s="58">
        <f>IF(Checklist48[[#This Row],[SGUID]]="",IF(Checklist48[[#This Row],[SSGUID]]="",0,1),1)</f>
        <v>0</v>
      </c>
      <c r="E207" s="46" t="s">
        <v>694</v>
      </c>
      <c r="F207" s="55" t="str">
        <f>_xlfn.IFNA(Checklist48[[#This Row],[RelatedPQ]],"NA")</f>
        <v>NA</v>
      </c>
      <c r="G207" s="55" t="e">
        <f>IF(Checklist48[[#This Row],[PIGUID]]="","",INDEX(S2PQ_relational[],MATCH(Checklist48[[#This Row],[PIGUID&amp;NO]],S2PQ_relational[PIGUID &amp; "NO"],0),2))</f>
        <v>#N/A</v>
      </c>
      <c r="H207" s="55" t="str">
        <f>Checklist48[[#This Row],[PIGUID]]&amp;"NO"</f>
        <v>6XqDrBtYjDMFUnvwbUqxjaNO</v>
      </c>
      <c r="I207" s="55" t="b">
        <f>IF(Checklist48[[#This Row],[PIGUID]]="","",INDEX(PIs[NA Exempt],MATCH(Checklist48[[#This Row],[PIGUID]],PIs[GUID],0),1))</f>
        <v>0</v>
      </c>
      <c r="J207" s="57" t="str">
        <f>IF(Checklist48[[#This Row],[SGUID]]="",IF(Checklist48[[#This Row],[SSGUID]]="",IF(Checklist48[[#This Row],[PIGUID]]="","",INDEX(PIs[[Column1]:[SS]],MATCH(Checklist48[[#This Row],[PIGUID]],PIs[GUID],0),2)),INDEX(PIs[[Column1]:[SS]],MATCH(Checklist48[[#This Row],[SSGUID]],PIs[SSGUID],0),18)),INDEX(PIs[[Column1]:[SS]],MATCH(Checklist48[[#This Row],[SGUID]],PIs[SGUID],0),14))</f>
        <v>AQ-GFS 20.03.02</v>
      </c>
      <c r="K207" s="57" t="str">
        <f>IF(Checklist48[[#This Row],[SGUID]]="",IF(Checklist48[[#This Row],[SSGUID]]="",IF(Checklist48[[#This Row],[PIGUID]]="","",INDEX(PIs[[Column1]:[SS]],MATCH(Checklist48[[#This Row],[PIGUID]],PIs[GUID],0),4)),INDEX(PIs[[Column1]:[Ssbody]],MATCH(Checklist48[[#This Row],[SSGUID]],PIs[SSGUID],0),19)),INDEX(PIs[[Column1]:[SS]],MATCH(Checklist48[[#This Row],[SGUID]],PIs[SGUID],0),15))</f>
        <v>El productor solamente utiliza medicamentos y tratamientos que están permitidos por la autoridad competente relevante y que figuran en el plan de salud acuícola (PSA) para el uso en acuicultura y para las especies acuáticas de cultivo indicadas.</v>
      </c>
      <c r="L207" s="57" t="str">
        <f>IF(Checklist48[[#This Row],[SGUID]]="",IF(Checklist48[[#This Row],[SSGUID]]="",INDEX(PIs[[Column1]:[SS]],MATCH(Checklist48[[#This Row],[PIGUID]],PIs[GUID],0),6),""),"")</f>
        <v>El productor solo debe utilizar medicamentos y tratamientos permitidos por la autoridad competente relevante para su uso en la acuicultura y para las especies indicadas. Debe haber disponible una lista de todos los medicamentos y tratamientos que pueden utilizarse en la finca acuícola como parte del PSA. Referencia cruzada con AQ 20.04.01.</v>
      </c>
      <c r="M207" s="57" t="str">
        <f>IF(Checklist48[[#This Row],[SSGUID]]="",IF(Checklist48[[#This Row],[PIGUID]]="","",INDEX(PIs[[Column1]:[SS]],MATCH(Checklist48[[#This Row],[PIGUID]],PIs[GUID],0),8)),"")</f>
        <v>Obligación Mayor</v>
      </c>
      <c r="N207" s="84"/>
      <c r="O207" s="84"/>
      <c r="P207" s="57" t="str">
        <f>IF(Checklist48[[#This Row],[ifna]]="NA","",IF(Checklist48[[#This Row],[RelatedPQ]]=0,"",IF(Checklist48[[#This Row],[RelatedPQ]]="","",IF((INDEX(S2PQ_relational[],MATCH(Checklist48[[#This Row],[PIGUID&amp;NO]],S2PQ_relational[PIGUID &amp; "NO"],0),1))=Checklist48[[#This Row],[PIGUID]],"no aplicable",""))))</f>
        <v/>
      </c>
      <c r="Q207" s="57" t="str">
        <f>IF(Checklist48[[#This Row],[N/A]]="no aplicable",INDEX(S2PQ[[Preguntas del paso 2]:[Justification]],MATCH(Checklist48[[#This Row],[RelatedPQ]],S2PQ[S2PQGUID],0),3),"")</f>
        <v/>
      </c>
      <c r="R207" s="84"/>
    </row>
    <row r="208" spans="2:18" ht="180" x14ac:dyDescent="0.25">
      <c r="B208" s="51"/>
      <c r="C208" s="46"/>
      <c r="D208" s="58">
        <f>IF(Checklist48[[#This Row],[SGUID]]="",IF(Checklist48[[#This Row],[SSGUID]]="",0,1),1)</f>
        <v>0</v>
      </c>
      <c r="E208" s="46" t="s">
        <v>720</v>
      </c>
      <c r="F208" s="55" t="str">
        <f>_xlfn.IFNA(Checklist48[[#This Row],[RelatedPQ]],"NA")</f>
        <v>NA</v>
      </c>
      <c r="G208" s="55" t="e">
        <f>IF(Checklist48[[#This Row],[PIGUID]]="","",INDEX(S2PQ_relational[],MATCH(Checklist48[[#This Row],[PIGUID&amp;NO]],S2PQ_relational[PIGUID &amp; "NO"],0),2))</f>
        <v>#N/A</v>
      </c>
      <c r="H208" s="55" t="str">
        <f>Checklist48[[#This Row],[PIGUID]]&amp;"NO"</f>
        <v>5GRCMUo8MYiBDoZHBRji57NO</v>
      </c>
      <c r="I208" s="55" t="b">
        <f>IF(Checklist48[[#This Row],[PIGUID]]="","",INDEX(PIs[NA Exempt],MATCH(Checklist48[[#This Row],[PIGUID]],PIs[GUID],0),1))</f>
        <v>0</v>
      </c>
      <c r="J208" s="57" t="str">
        <f>IF(Checklist48[[#This Row],[SGUID]]="",IF(Checklist48[[#This Row],[SSGUID]]="",IF(Checklist48[[#This Row],[PIGUID]]="","",INDEX(PIs[[Column1]:[SS]],MATCH(Checklist48[[#This Row],[PIGUID]],PIs[GUID],0),2)),INDEX(PIs[[Column1]:[SS]],MATCH(Checklist48[[#This Row],[SSGUID]],PIs[SSGUID],0),18)),INDEX(PIs[[Column1]:[SS]],MATCH(Checklist48[[#This Row],[SGUID]],PIs[SGUID],0),14))</f>
        <v>AQ-GFS 20.03.03</v>
      </c>
      <c r="K208" s="57" t="str">
        <f>IF(Checklist48[[#This Row],[SGUID]]="",IF(Checklist48[[#This Row],[SSGUID]]="",IF(Checklist48[[#This Row],[PIGUID]]="","",INDEX(PIs[[Column1]:[SS]],MATCH(Checklist48[[#This Row],[PIGUID]],PIs[GUID],0),4)),INDEX(PIs[[Column1]:[Ssbody]],MATCH(Checklist48[[#This Row],[SSGUID]],PIs[SSGUID],0),19)),INDEX(PIs[[Column1]:[SS]],MATCH(Checklist48[[#This Row],[SGUID]],PIs[SGUID],0),15))</f>
        <v>El productor puede demostrar que cumple con los límites máximos de residuos (LMR) en el mercado (interno o internacional) donde pretende comercializar las especies acuáticas de cultivo.</v>
      </c>
      <c r="L208" s="57" t="str">
        <f>IF(Checklist48[[#This Row],[SGUID]]="",IF(Checklist48[[#This Row],[SSGUID]]="",INDEX(PIs[[Column1]:[SS]],MATCH(Checklist48[[#This Row],[PIGUID]],PIs[GUID],0),6),""),"")</f>
        <v>El productor debe tener disponible una lista de los LMR vigentes en el mercado o mercados (ya sean internos o internacionales) donde se comercializan las especies acuáticas de cultivo. Los LMR se deben identificar demostrando la comunicación con clientes que confirme los mercados de destino previstos, o bien seleccionando el país (o grupo de países) específico donde el productor pretende comercializar el producto producido y presentando evidencia de cumplimiento que se ajuste a los LMR vigentes y permitidos en dicho país (o grupo de países). Cuando el mercado objetivo es un grupo de países, el productor debe cumplir con los LMR vigentes más estrictos. Si hay algún cambio en la lista de países de destino, esta se debe actualizar y se debe informar al organismo de certificación (OC).</v>
      </c>
      <c r="M208" s="57" t="str">
        <f>IF(Checklist48[[#This Row],[SSGUID]]="",IF(Checklist48[[#This Row],[PIGUID]]="","",INDEX(PIs[[Column1]:[SS]],MATCH(Checklist48[[#This Row],[PIGUID]],PIs[GUID],0),8)),"")</f>
        <v>Obligación Mayor</v>
      </c>
      <c r="N208" s="84"/>
      <c r="O208" s="84"/>
      <c r="P208" s="57" t="str">
        <f>IF(Checklist48[[#This Row],[ifna]]="NA","",IF(Checklist48[[#This Row],[RelatedPQ]]=0,"",IF(Checklist48[[#This Row],[RelatedPQ]]="","",IF((INDEX(S2PQ_relational[],MATCH(Checklist48[[#This Row],[PIGUID&amp;NO]],S2PQ_relational[PIGUID &amp; "NO"],0),1))=Checklist48[[#This Row],[PIGUID]],"no aplicable",""))))</f>
        <v/>
      </c>
      <c r="Q208" s="57" t="str">
        <f>IF(Checklist48[[#This Row],[N/A]]="no aplicable",INDEX(S2PQ[[Preguntas del paso 2]:[Justification]],MATCH(Checklist48[[#This Row],[RelatedPQ]],S2PQ[S2PQGUID],0),3),"")</f>
        <v/>
      </c>
      <c r="R208" s="84"/>
    </row>
    <row r="209" spans="2:18" ht="112.5" x14ac:dyDescent="0.25">
      <c r="B209" s="51"/>
      <c r="C209" s="46"/>
      <c r="D209" s="58">
        <f>IF(Checklist48[[#This Row],[SGUID]]="",IF(Checklist48[[#This Row],[SSGUID]]="",0,1),1)</f>
        <v>0</v>
      </c>
      <c r="E209" s="46" t="s">
        <v>842</v>
      </c>
      <c r="F209" s="55" t="str">
        <f>_xlfn.IFNA(Checklist48[[#This Row],[RelatedPQ]],"NA")</f>
        <v>NA</v>
      </c>
      <c r="G209" s="55" t="e">
        <f>IF(Checklist48[[#This Row],[PIGUID]]="","",INDEX(S2PQ_relational[],MATCH(Checklist48[[#This Row],[PIGUID&amp;NO]],S2PQ_relational[PIGUID &amp; "NO"],0),2))</f>
        <v>#N/A</v>
      </c>
      <c r="H209" s="55" t="str">
        <f>Checklist48[[#This Row],[PIGUID]]&amp;"NO"</f>
        <v>6wNyOYxEywi4It1aUt0PVUNO</v>
      </c>
      <c r="I209" s="55" t="b">
        <f>IF(Checklist48[[#This Row],[PIGUID]]="","",INDEX(PIs[NA Exempt],MATCH(Checklist48[[#This Row],[PIGUID]],PIs[GUID],0),1))</f>
        <v>0</v>
      </c>
      <c r="J209" s="57" t="str">
        <f>IF(Checklist48[[#This Row],[SGUID]]="",IF(Checklist48[[#This Row],[SSGUID]]="",IF(Checklist48[[#This Row],[PIGUID]]="","",INDEX(PIs[[Column1]:[SS]],MATCH(Checklist48[[#This Row],[PIGUID]],PIs[GUID],0),2)),INDEX(PIs[[Column1]:[SS]],MATCH(Checklist48[[#This Row],[SSGUID]],PIs[SSGUID],0),18)),INDEX(PIs[[Column1]:[SS]],MATCH(Checklist48[[#This Row],[SGUID]],PIs[SGUID],0),14))</f>
        <v>AQ-GFS 20.03.04</v>
      </c>
      <c r="K209" s="57" t="str">
        <f>IF(Checklist48[[#This Row],[SGUID]]="",IF(Checklist48[[#This Row],[SSGUID]]="",IF(Checklist48[[#This Row],[PIGUID]]="","",INDEX(PIs[[Column1]:[SS]],MATCH(Checklist48[[#This Row],[PIGUID]],PIs[GUID],0),4)),INDEX(PIs[[Column1]:[Ssbody]],MATCH(Checklist48[[#This Row],[SSGUID]],PIs[SSGUID],0),19)),INDEX(PIs[[Column1]:[SS]],MATCH(Checklist48[[#This Row],[SGUID]],PIs[SGUID],0),15))</f>
        <v>Las vacunas, los medicamentos y los tratamientos empleados en la finca están autorizados y/o han sido recetados por un veterinario/profesional de la salud de animales acuáticos con certificación.</v>
      </c>
      <c r="L209" s="57" t="str">
        <f>IF(Checklist48[[#This Row],[SGUID]]="",IF(Checklist48[[#This Row],[SSGUID]]="",INDEX(PIs[[Column1]:[SS]],MATCH(Checklist48[[#This Row],[PIGUID]],PIs[GUID],0),6),""),"")</f>
        <v>Las vacunas, los medicamentos y los tratamientos empleados en la finca deben estar autorizados y/o haber sido recetados por un veterinario/profesional de la salud de animales acuáticos con certificación. La aplicación debe realizarse de acuerdo con las instrucciones de la etiqueta y las indicaciones de un veterinario, siguiendo las instrucciones incluidas en el plan de salud acuícola (PSA). Cuando la indicación sigue el principio de uso en cascada, esto debe registrarse claramente justificando cada tratamiento.</v>
      </c>
      <c r="M209" s="57" t="str">
        <f>IF(Checklist48[[#This Row],[SSGUID]]="",IF(Checklist48[[#This Row],[PIGUID]]="","",INDEX(PIs[[Column1]:[SS]],MATCH(Checklist48[[#This Row],[PIGUID]],PIs[GUID],0),8)),"")</f>
        <v>Obligación Mayor</v>
      </c>
      <c r="N209" s="84"/>
      <c r="O209" s="84"/>
      <c r="P209" s="57" t="str">
        <f>IF(Checklist48[[#This Row],[ifna]]="NA","",IF(Checklist48[[#This Row],[RelatedPQ]]=0,"",IF(Checklist48[[#This Row],[RelatedPQ]]="","",IF((INDEX(S2PQ_relational[],MATCH(Checklist48[[#This Row],[PIGUID&amp;NO]],S2PQ_relational[PIGUID &amp; "NO"],0),1))=Checklist48[[#This Row],[PIGUID]],"no aplicable",""))))</f>
        <v/>
      </c>
      <c r="Q209" s="57" t="str">
        <f>IF(Checklist48[[#This Row],[N/A]]="no aplicable",INDEX(S2PQ[[Preguntas del paso 2]:[Justification]],MATCH(Checklist48[[#This Row],[RelatedPQ]],S2PQ[S2PQGUID],0),3),"")</f>
        <v/>
      </c>
      <c r="R209" s="84"/>
    </row>
    <row r="210" spans="2:18" ht="247.5" x14ac:dyDescent="0.25">
      <c r="B210" s="51"/>
      <c r="C210" s="46"/>
      <c r="D210" s="58">
        <f>IF(Checklist48[[#This Row],[SGUID]]="",IF(Checklist48[[#This Row],[SSGUID]]="",0,1),1)</f>
        <v>0</v>
      </c>
      <c r="E210" s="46" t="s">
        <v>836</v>
      </c>
      <c r="F210" s="55" t="str">
        <f>_xlfn.IFNA(Checklist48[[#This Row],[RelatedPQ]],"NA")</f>
        <v>NA</v>
      </c>
      <c r="G210" s="55" t="e">
        <f>IF(Checklist48[[#This Row],[PIGUID]]="","",INDEX(S2PQ_relational[],MATCH(Checklist48[[#This Row],[PIGUID&amp;NO]],S2PQ_relational[PIGUID &amp; "NO"],0),2))</f>
        <v>#N/A</v>
      </c>
      <c r="H210" s="55" t="str">
        <f>Checklist48[[#This Row],[PIGUID]]&amp;"NO"</f>
        <v>4tYggypoyyiTbigEnF5tNlNO</v>
      </c>
      <c r="I210" s="55" t="b">
        <f>IF(Checklist48[[#This Row],[PIGUID]]="","",INDEX(PIs[NA Exempt],MATCH(Checklist48[[#This Row],[PIGUID]],PIs[GUID],0),1))</f>
        <v>0</v>
      </c>
      <c r="J210" s="57" t="str">
        <f>IF(Checklist48[[#This Row],[SGUID]]="",IF(Checklist48[[#This Row],[SSGUID]]="",IF(Checklist48[[#This Row],[PIGUID]]="","",INDEX(PIs[[Column1]:[SS]],MATCH(Checklist48[[#This Row],[PIGUID]],PIs[GUID],0),2)),INDEX(PIs[[Column1]:[SS]],MATCH(Checklist48[[#This Row],[SSGUID]],PIs[SSGUID],0),18)),INDEX(PIs[[Column1]:[SS]],MATCH(Checklist48[[#This Row],[SGUID]],PIs[SGUID],0),14))</f>
        <v>AQ-GFS 20.03.05</v>
      </c>
      <c r="K210" s="57" t="str">
        <f>IF(Checklist48[[#This Row],[SGUID]]="",IF(Checklist48[[#This Row],[SSGUID]]="",IF(Checklist48[[#This Row],[PIGUID]]="","",INDEX(PIs[[Column1]:[SS]],MATCH(Checklist48[[#This Row],[PIGUID]],PIs[GUID],0),4)),INDEX(PIs[[Column1]:[Ssbody]],MATCH(Checklist48[[#This Row],[SSGUID]],PIs[SSGUID],0),19)),INDEX(PIs[[Column1]:[SS]],MATCH(Checklist48[[#This Row],[SGUID]],PIs[SGUID],0),15))</f>
        <v>Se evita mezclar los alimentos para especies acuáticas de cultivo con los medicamentos en la finca. Cuando está justificada, esta práctica sigue los requisitos de medicación y tratamiento indicados en el plan de salud acuícola (PSA).</v>
      </c>
      <c r="L210" s="57" t="str">
        <f>IF(Checklist48[[#This Row],[SGUID]]="",IF(Checklist48[[#This Row],[SSGUID]]="",INDEX(PIs[[Column1]:[SS]],MATCH(Checklist48[[#This Row],[PIGUID]],PIs[GUID],0),6),""),"")</f>
        <v>Se debe evitar mezclar los alimentos para especies acuáticas de cultivo con los medicamentos en la finca. La práctica debe utilizarse únicamente cuando está justificada, y en estos casos, que son muy poco frecuentes, se debe cumplir con los requisitos de medicación y tratamiento indicados en el PSA.
Los registros para esta práctica deben incluir:
\- Objetivo y justificación
\- Persona responsable de la prescripción
\- Persona con formación responsable de mezclar los alimentos para especies acuáticas de cultivo con los medicamentos
\- Registros de los alimentos para especies acuáticas de cultivo utilizados
\- Sustancia activa y nombre del producto
\- Concentración empleada y procedimientos de mezcla siguiendo las instrucciones de la etiqueta
\- Procedimiento de administración de los alimentos para especies acuáticas de cultivo
\- Evidencia de la concentración de la sustancia activa
\- Períodos de espera</v>
      </c>
      <c r="M210" s="57" t="str">
        <f>IF(Checklist48[[#This Row],[SSGUID]]="",IF(Checklist48[[#This Row],[PIGUID]]="","",INDEX(PIs[[Column1]:[SS]],MATCH(Checklist48[[#This Row],[PIGUID]],PIs[GUID],0),8)),"")</f>
        <v>Obligación Mayor</v>
      </c>
      <c r="N210" s="84"/>
      <c r="O210" s="84"/>
      <c r="P210" s="57" t="str">
        <f>IF(Checklist48[[#This Row],[ifna]]="NA","",IF(Checklist48[[#This Row],[RelatedPQ]]=0,"",IF(Checklist48[[#This Row],[RelatedPQ]]="","",IF((INDEX(S2PQ_relational[],MATCH(Checklist48[[#This Row],[PIGUID&amp;NO]],S2PQ_relational[PIGUID &amp; "NO"],0),1))=Checklist48[[#This Row],[PIGUID]],"no aplicable",""))))</f>
        <v/>
      </c>
      <c r="Q210" s="57" t="str">
        <f>IF(Checklist48[[#This Row],[N/A]]="no aplicable",INDEX(S2PQ[[Preguntas del paso 2]:[Justification]],MATCH(Checklist48[[#This Row],[RelatedPQ]],S2PQ[S2PQGUID],0),3),"")</f>
        <v/>
      </c>
      <c r="R210" s="84"/>
    </row>
    <row r="211" spans="2:18" ht="33.75" x14ac:dyDescent="0.25">
      <c r="B211" s="51"/>
      <c r="C211" s="46"/>
      <c r="D211" s="58">
        <f>IF(Checklist48[[#This Row],[SGUID]]="",IF(Checklist48[[#This Row],[SSGUID]]="",0,1),1)</f>
        <v>0</v>
      </c>
      <c r="E211" s="46" t="s">
        <v>824</v>
      </c>
      <c r="F211" s="55" t="str">
        <f>_xlfn.IFNA(Checklist48[[#This Row],[RelatedPQ]],"NA")</f>
        <v>NA</v>
      </c>
      <c r="G211" s="55" t="e">
        <f>IF(Checklist48[[#This Row],[PIGUID]]="","",INDEX(S2PQ_relational[],MATCH(Checklist48[[#This Row],[PIGUID&amp;NO]],S2PQ_relational[PIGUID &amp; "NO"],0),2))</f>
        <v>#N/A</v>
      </c>
      <c r="H211" s="55" t="str">
        <f>Checklist48[[#This Row],[PIGUID]]&amp;"NO"</f>
        <v>77p115MaHGlynSHB7tUliXNO</v>
      </c>
      <c r="I211" s="55" t="b">
        <f>IF(Checklist48[[#This Row],[PIGUID]]="","",INDEX(PIs[NA Exempt],MATCH(Checklist48[[#This Row],[PIGUID]],PIs[GUID],0),1))</f>
        <v>0</v>
      </c>
      <c r="J211" s="57" t="str">
        <f>IF(Checklist48[[#This Row],[SGUID]]="",IF(Checklist48[[#This Row],[SSGUID]]="",IF(Checklist48[[#This Row],[PIGUID]]="","",INDEX(PIs[[Column1]:[SS]],MATCH(Checklist48[[#This Row],[PIGUID]],PIs[GUID],0),2)),INDEX(PIs[[Column1]:[SS]],MATCH(Checklist48[[#This Row],[SSGUID]],PIs[SSGUID],0),18)),INDEX(PIs[[Column1]:[SS]],MATCH(Checklist48[[#This Row],[SGUID]],PIs[SGUID],0),14))</f>
        <v>AQ-GFS 20.03.06</v>
      </c>
      <c r="K211" s="57" t="str">
        <f>IF(Checklist48[[#This Row],[SGUID]]="",IF(Checklist48[[#This Row],[SSGUID]]="",IF(Checklist48[[#This Row],[PIGUID]]="","",INDEX(PIs[[Column1]:[SS]],MATCH(Checklist48[[#This Row],[PIGUID]],PIs[GUID],0),4)),INDEX(PIs[[Column1]:[Ssbody]],MATCH(Checklist48[[#This Row],[SSGUID]],PIs[SSGUID],0),19)),INDEX(PIs[[Column1]:[SS]],MATCH(Checklist48[[#This Row],[SGUID]],PIs[SGUID],0),15))</f>
        <v>No se utilizan hormonas naturales ni sintéticas, ni tampoco agentes antibióticos como promotores del crecimiento.</v>
      </c>
      <c r="L211" s="57" t="str">
        <f>IF(Checklist48[[#This Row],[SGUID]]="",IF(Checklist48[[#This Row],[SSGUID]]="",INDEX(PIs[[Column1]:[SS]],MATCH(Checklist48[[#This Row],[PIGUID]],PIs[GUID],0),6),""),"")</f>
        <v>El productor debe poder demostrar que las hormonas y los agentes antibióticos se utilizan adecuadamente y no como promotores del crecimiento.</v>
      </c>
      <c r="M211" s="57" t="str">
        <f>IF(Checklist48[[#This Row],[SSGUID]]="",IF(Checklist48[[#This Row],[PIGUID]]="","",INDEX(PIs[[Column1]:[SS]],MATCH(Checklist48[[#This Row],[PIGUID]],PIs[GUID],0),8)),"")</f>
        <v>Obligación Mayor</v>
      </c>
      <c r="N211" s="84"/>
      <c r="O211" s="84"/>
      <c r="P211" s="57" t="str">
        <f>IF(Checklist48[[#This Row],[ifna]]="NA","",IF(Checklist48[[#This Row],[RelatedPQ]]=0,"",IF(Checklist48[[#This Row],[RelatedPQ]]="","",IF((INDEX(S2PQ_relational[],MATCH(Checklist48[[#This Row],[PIGUID&amp;NO]],S2PQ_relational[PIGUID &amp; "NO"],0),1))=Checklist48[[#This Row],[PIGUID]],"no aplicable",""))))</f>
        <v/>
      </c>
      <c r="Q211" s="57" t="str">
        <f>IF(Checklist48[[#This Row],[N/A]]="no aplicable",INDEX(S2PQ[[Preguntas del paso 2]:[Justification]],MATCH(Checklist48[[#This Row],[RelatedPQ]],S2PQ[S2PQGUID],0),3),"")</f>
        <v/>
      </c>
      <c r="R211" s="84"/>
    </row>
    <row r="212" spans="2:18" ht="33.75" x14ac:dyDescent="0.25">
      <c r="B212" s="51"/>
      <c r="C212" s="46"/>
      <c r="D212" s="58">
        <f>IF(Checklist48[[#This Row],[SGUID]]="",IF(Checklist48[[#This Row],[SSGUID]]="",0,1),1)</f>
        <v>0</v>
      </c>
      <c r="E212" s="46" t="s">
        <v>818</v>
      </c>
      <c r="F212" s="55" t="str">
        <f>_xlfn.IFNA(Checklist48[[#This Row],[RelatedPQ]],"NA")</f>
        <v>NA</v>
      </c>
      <c r="G212" s="55" t="e">
        <f>IF(Checklist48[[#This Row],[PIGUID]]="","",INDEX(S2PQ_relational[],MATCH(Checklist48[[#This Row],[PIGUID&amp;NO]],S2PQ_relational[PIGUID &amp; "NO"],0),2))</f>
        <v>#N/A</v>
      </c>
      <c r="H212" s="55" t="str">
        <f>Checklist48[[#This Row],[PIGUID]]&amp;"NO"</f>
        <v>3pltv0tUDnK1SYt2mwMoCNNO</v>
      </c>
      <c r="I212" s="55" t="b">
        <f>IF(Checklist48[[#This Row],[PIGUID]]="","",INDEX(PIs[NA Exempt],MATCH(Checklist48[[#This Row],[PIGUID]],PIs[GUID],0),1))</f>
        <v>0</v>
      </c>
      <c r="J212" s="57" t="str">
        <f>IF(Checklist48[[#This Row],[SGUID]]="",IF(Checklist48[[#This Row],[SSGUID]]="",IF(Checklist48[[#This Row],[PIGUID]]="","",INDEX(PIs[[Column1]:[SS]],MATCH(Checklist48[[#This Row],[PIGUID]],PIs[GUID],0),2)),INDEX(PIs[[Column1]:[SS]],MATCH(Checklist48[[#This Row],[SSGUID]],PIs[SSGUID],0),18)),INDEX(PIs[[Column1]:[SS]],MATCH(Checklist48[[#This Row],[SGUID]],PIs[SGUID],0),14))</f>
        <v>AQ-GFS 20.03.07</v>
      </c>
      <c r="K212" s="57" t="str">
        <f>IF(Checklist48[[#This Row],[SGUID]]="",IF(Checklist48[[#This Row],[SSGUID]]="",IF(Checklist48[[#This Row],[PIGUID]]="","",INDEX(PIs[[Column1]:[SS]],MATCH(Checklist48[[#This Row],[PIGUID]],PIs[GUID],0),4)),INDEX(PIs[[Column1]:[Ssbody]],MATCH(Checklist48[[#This Row],[SSGUID]],PIs[SSGUID],0),19)),INDEX(PIs[[Column1]:[SS]],MATCH(Checklist48[[#This Row],[SGUID]],PIs[SGUID],0),15))</f>
        <v>Cuando se vacuna a las poblaciones, se hace de acuerdo con el plan de salud acuícola (PSA), bajo AQ 20.02.01.</v>
      </c>
      <c r="L212" s="57" t="str">
        <f>IF(Checklist48[[#This Row],[SGUID]]="",IF(Checklist48[[#This Row],[SSGUID]]="",INDEX(PIs[[Column1]:[SS]],MATCH(Checklist48[[#This Row],[PIGUID]],PIs[GUID],0),6),""),"")</f>
        <v>Los registros de vacunación deben estar disponibles para la auditoría realizada por el organismo de certificación (OC).</v>
      </c>
      <c r="M212" s="57" t="str">
        <f>IF(Checklist48[[#This Row],[SSGUID]]="",IF(Checklist48[[#This Row],[PIGUID]]="","",INDEX(PIs[[Column1]:[SS]],MATCH(Checklist48[[#This Row],[PIGUID]],PIs[GUID],0),8)),"")</f>
        <v>Obligación Mayor</v>
      </c>
      <c r="N212" s="84"/>
      <c r="O212" s="84"/>
      <c r="P212" s="57" t="str">
        <f>IF(Checklist48[[#This Row],[ifna]]="NA","",IF(Checklist48[[#This Row],[RelatedPQ]]=0,"",IF(Checklist48[[#This Row],[RelatedPQ]]="","",IF((INDEX(S2PQ_relational[],MATCH(Checklist48[[#This Row],[PIGUID&amp;NO]],S2PQ_relational[PIGUID &amp; "NO"],0),1))=Checklist48[[#This Row],[PIGUID]],"no aplicable",""))))</f>
        <v/>
      </c>
      <c r="Q212" s="57" t="str">
        <f>IF(Checklist48[[#This Row],[N/A]]="no aplicable",INDEX(S2PQ[[Preguntas del paso 2]:[Justification]],MATCH(Checklist48[[#This Row],[RelatedPQ]],S2PQ[S2PQGUID],0),3),"")</f>
        <v/>
      </c>
      <c r="R212" s="84"/>
    </row>
    <row r="213" spans="2:18" ht="45" x14ac:dyDescent="0.25">
      <c r="B213" s="51"/>
      <c r="C213" s="46"/>
      <c r="D213" s="58">
        <f>IF(Checklist48[[#This Row],[SGUID]]="",IF(Checklist48[[#This Row],[SSGUID]]="",0,1),1)</f>
        <v>0</v>
      </c>
      <c r="E213" s="46" t="s">
        <v>812</v>
      </c>
      <c r="F213" s="55" t="str">
        <f>_xlfn.IFNA(Checklist48[[#This Row],[RelatedPQ]],"NA")</f>
        <v>NA</v>
      </c>
      <c r="G213" s="55" t="e">
        <f>IF(Checklist48[[#This Row],[PIGUID]]="","",INDEX(S2PQ_relational[],MATCH(Checklist48[[#This Row],[PIGUID&amp;NO]],S2PQ_relational[PIGUID &amp; "NO"],0),2))</f>
        <v>#N/A</v>
      </c>
      <c r="H213" s="55" t="str">
        <f>Checklist48[[#This Row],[PIGUID]]&amp;"NO"</f>
        <v>5lUG9MCnmbqQuE7GCzd9GwNO</v>
      </c>
      <c r="I213" s="55" t="b">
        <f>IF(Checklist48[[#This Row],[PIGUID]]="","",INDEX(PIs[NA Exempt],MATCH(Checklist48[[#This Row],[PIGUID]],PIs[GUID],0),1))</f>
        <v>0</v>
      </c>
      <c r="J213" s="57" t="str">
        <f>IF(Checklist48[[#This Row],[SGUID]]="",IF(Checklist48[[#This Row],[SSGUID]]="",IF(Checklist48[[#This Row],[PIGUID]]="","",INDEX(PIs[[Column1]:[SS]],MATCH(Checklist48[[#This Row],[PIGUID]],PIs[GUID],0),2)),INDEX(PIs[[Column1]:[SS]],MATCH(Checklist48[[#This Row],[SSGUID]],PIs[SSGUID],0),18)),INDEX(PIs[[Column1]:[SS]],MATCH(Checklist48[[#This Row],[SGUID]],PIs[SGUID],0),14))</f>
        <v>AQ-GFS 20.03.08</v>
      </c>
      <c r="K213" s="57" t="str">
        <f>IF(Checklist48[[#This Row],[SGUID]]="",IF(Checklist48[[#This Row],[SSGUID]]="",IF(Checklist48[[#This Row],[PIGUID]]="","",INDEX(PIs[[Column1]:[SS]],MATCH(Checklist48[[#This Row],[PIGUID]],PIs[GUID],0),4)),INDEX(PIs[[Column1]:[Ssbody]],MATCH(Checklist48[[#This Row],[SSGUID]],PIs[SSGUID],0),19)),INDEX(PIs[[Column1]:[SS]],MATCH(Checklist48[[#This Row],[SGUID]],PIs[SGUID],0),15))</f>
        <v>Solo se aplican agentes antibióticos cuando hay un diagnóstico de enfermedad infecciosa bacteriana.</v>
      </c>
      <c r="L213" s="57" t="str">
        <f>IF(Checklist48[[#This Row],[SGUID]]="",IF(Checklist48[[#This Row],[SSGUID]]="",INDEX(PIs[[Column1]:[SS]],MATCH(Checklist48[[#This Row],[PIGUID]],PIs[GUID],0),6),""),"")</f>
        <v>No se deben utilizar agentes antibióticos con fines profilácticos, sino solo como tratamiento terapéutico si se ha diagnosticado una enfermedad infecciosa bacteriana. Consulte el plan de salud acuícola (PSA).</v>
      </c>
      <c r="M213" s="57" t="str">
        <f>IF(Checklist48[[#This Row],[SSGUID]]="",IF(Checklist48[[#This Row],[PIGUID]]="","",INDEX(PIs[[Column1]:[SS]],MATCH(Checklist48[[#This Row],[PIGUID]],PIs[GUID],0),8)),"")</f>
        <v>Obligación Mayor</v>
      </c>
      <c r="N213" s="84"/>
      <c r="O213" s="84"/>
      <c r="P213" s="57" t="str">
        <f>IF(Checklist48[[#This Row],[ifna]]="NA","",IF(Checklist48[[#This Row],[RelatedPQ]]=0,"",IF(Checklist48[[#This Row],[RelatedPQ]]="","",IF((INDEX(S2PQ_relational[],MATCH(Checklist48[[#This Row],[PIGUID&amp;NO]],S2PQ_relational[PIGUID &amp; "NO"],0),1))=Checklist48[[#This Row],[PIGUID]],"no aplicable",""))))</f>
        <v/>
      </c>
      <c r="Q213" s="57" t="str">
        <f>IF(Checklist48[[#This Row],[N/A]]="no aplicable",INDEX(S2PQ[[Preguntas del paso 2]:[Justification]],MATCH(Checklist48[[#This Row],[RelatedPQ]],S2PQ[S2PQGUID],0),3),"")</f>
        <v/>
      </c>
      <c r="R213" s="84"/>
    </row>
    <row r="214" spans="2:18" ht="67.5" x14ac:dyDescent="0.25">
      <c r="B214" s="51"/>
      <c r="C214" s="46"/>
      <c r="D214" s="58">
        <f>IF(Checklist48[[#This Row],[SGUID]]="",IF(Checklist48[[#This Row],[SSGUID]]="",0,1),1)</f>
        <v>0</v>
      </c>
      <c r="E214" s="46" t="s">
        <v>830</v>
      </c>
      <c r="F214" s="55" t="str">
        <f>_xlfn.IFNA(Checklist48[[#This Row],[RelatedPQ]],"NA")</f>
        <v>NA</v>
      </c>
      <c r="G214" s="55" t="e">
        <f>IF(Checklist48[[#This Row],[PIGUID]]="","",INDEX(S2PQ_relational[],MATCH(Checklist48[[#This Row],[PIGUID&amp;NO]],S2PQ_relational[PIGUID &amp; "NO"],0),2))</f>
        <v>#N/A</v>
      </c>
      <c r="H214" s="55" t="str">
        <f>Checklist48[[#This Row],[PIGUID]]&amp;"NO"</f>
        <v>3J01zoi3YcklPnzRLXvrNSNO</v>
      </c>
      <c r="I214" s="55" t="b">
        <f>IF(Checklist48[[#This Row],[PIGUID]]="","",INDEX(PIs[NA Exempt],MATCH(Checklist48[[#This Row],[PIGUID]],PIs[GUID],0),1))</f>
        <v>0</v>
      </c>
      <c r="J214" s="57" t="str">
        <f>IF(Checklist48[[#This Row],[SGUID]]="",IF(Checklist48[[#This Row],[SSGUID]]="",IF(Checklist48[[#This Row],[PIGUID]]="","",INDEX(PIs[[Column1]:[SS]],MATCH(Checklist48[[#This Row],[PIGUID]],PIs[GUID],0),2)),INDEX(PIs[[Column1]:[SS]],MATCH(Checklist48[[#This Row],[SSGUID]],PIs[SSGUID],0),18)),INDEX(PIs[[Column1]:[SS]],MATCH(Checklist48[[#This Row],[SGUID]],PIs[SGUID],0),14))</f>
        <v xml:space="preserve">AQ-GFS 20.03.09 </v>
      </c>
      <c r="K214" s="57" t="str">
        <f>IF(Checklist48[[#This Row],[SGUID]]="",IF(Checklist48[[#This Row],[SSGUID]]="",IF(Checklist48[[#This Row],[PIGUID]]="","",INDEX(PIs[[Column1]:[SS]],MATCH(Checklist48[[#This Row],[PIGUID]],PIs[GUID],0),4)),INDEX(PIs[[Column1]:[Ssbody]],MATCH(Checklist48[[#This Row],[SSGUID]],PIs[SSGUID],0),19)),INDEX(PIs[[Column1]:[SS]],MATCH(Checklist48[[#This Row],[SGUID]],PIs[SGUID],0),15))</f>
        <v>Los medicamentos no utilizados, los alimentos para especies acuáticas de cultivo medicados vencidos, los envases vacíos de medicamentos o las bolsas vacías de alimentos medicados se gestionan de forma controlada para que no se dé lugar a un posterior uso inapropiado.</v>
      </c>
      <c r="L214" s="57" t="str">
        <f>IF(Checklist48[[#This Row],[SGUID]]="",IF(Checklist48[[#This Row],[SSGUID]]="",INDEX(PIs[[Column1]:[SS]],MATCH(Checklist48[[#This Row],[PIGUID]],PIs[GUID],0),6),""),"")</f>
        <v>Debe haber establecido un procedimiento documentado que detalle los métodos de eliminación para los medicamentos y para los alimentos para especies acuáticas de cultivo medicados (de acuerdo con las instrucciones del fabricante y los requisitos legales, si corresponde), así como la justificación.</v>
      </c>
      <c r="M214" s="57" t="str">
        <f>IF(Checklist48[[#This Row],[SSGUID]]="",IF(Checklist48[[#This Row],[PIGUID]]="","",INDEX(PIs[[Column1]:[SS]],MATCH(Checklist48[[#This Row],[PIGUID]],PIs[GUID],0),8)),"")</f>
        <v>Obligación Mayor</v>
      </c>
      <c r="N214" s="84"/>
      <c r="O214" s="84"/>
      <c r="P214" s="57" t="str">
        <f>IF(Checklist48[[#This Row],[ifna]]="NA","",IF(Checklist48[[#This Row],[RelatedPQ]]=0,"",IF(Checklist48[[#This Row],[RelatedPQ]]="","",IF((INDEX(S2PQ_relational[],MATCH(Checklist48[[#This Row],[PIGUID&amp;NO]],S2PQ_relational[PIGUID &amp; "NO"],0),1))=Checklist48[[#This Row],[PIGUID]],"no aplicable",""))))</f>
        <v/>
      </c>
      <c r="Q214" s="57" t="str">
        <f>IF(Checklist48[[#This Row],[N/A]]="no aplicable",INDEX(S2PQ[[Preguntas del paso 2]:[Justification]],MATCH(Checklist48[[#This Row],[RelatedPQ]],S2PQ[S2PQGUID],0),3),"")</f>
        <v/>
      </c>
      <c r="R214" s="84"/>
    </row>
    <row r="215" spans="2:18" ht="33.75" x14ac:dyDescent="0.25">
      <c r="B215" s="51"/>
      <c r="C215" s="46" t="s">
        <v>793</v>
      </c>
      <c r="D215" s="58">
        <f>IF(Checklist48[[#This Row],[SGUID]]="",IF(Checklist48[[#This Row],[SSGUID]]="",0,1),1)</f>
        <v>1</v>
      </c>
      <c r="E215" s="46"/>
      <c r="F215" s="55" t="str">
        <f>_xlfn.IFNA(Checklist48[[#This Row],[RelatedPQ]],"NA")</f>
        <v/>
      </c>
      <c r="G215" s="55" t="str">
        <f>IF(Checklist48[[#This Row],[PIGUID]]="","",INDEX(S2PQ_relational[],MATCH(Checklist48[[#This Row],[PIGUID&amp;NO]],S2PQ_relational[PIGUID &amp; "NO"],0),2))</f>
        <v/>
      </c>
      <c r="H215" s="55" t="str">
        <f>Checklist48[[#This Row],[PIGUID]]&amp;"NO"</f>
        <v>NO</v>
      </c>
      <c r="I215" s="55" t="str">
        <f>IF(Checklist48[[#This Row],[PIGUID]]="","",INDEX(PIs[NA Exempt],MATCH(Checklist48[[#This Row],[PIGUID]],PIs[GUID],0),1))</f>
        <v/>
      </c>
      <c r="J215" s="57" t="str">
        <f>IF(Checklist48[[#This Row],[SGUID]]="",IF(Checklist48[[#This Row],[SSGUID]]="",IF(Checklist48[[#This Row],[PIGUID]]="","",INDEX(PIs[[Column1]:[SS]],MATCH(Checklist48[[#This Row],[PIGUID]],PIs[GUID],0),2)),INDEX(PIs[[Column1]:[SS]],MATCH(Checklist48[[#This Row],[SSGUID]],PIs[SSGUID],0),18)),INDEX(PIs[[Column1]:[SS]],MATCH(Checklist48[[#This Row],[SGUID]],PIs[SGUID],0),14))</f>
        <v>AQ 20.04 Registros de tratamientos</v>
      </c>
      <c r="K215" s="57" t="str">
        <f>IF(Checklist48[[#This Row],[SGUID]]="",IF(Checklist48[[#This Row],[SSGUID]]="",IF(Checklist48[[#This Row],[PIGUID]]="","",INDEX(PIs[[Column1]:[SS]],MATCH(Checklist48[[#This Row],[PIGUID]],PIs[GUID],0),4)),INDEX(PIs[[Column1]:[Ssbody]],MATCH(Checklist48[[#This Row],[SSGUID]],PIs[SSGUID],0),19)),INDEX(PIs[[Column1]:[SS]],MATCH(Checklist48[[#This Row],[SGUID]],PIs[SGUID],0),15))</f>
        <v>-</v>
      </c>
      <c r="L215" s="57" t="str">
        <f>IF(Checklist48[[#This Row],[SGUID]]="",IF(Checklist48[[#This Row],[SSGUID]]="",INDEX(PIs[[Column1]:[SS]],MATCH(Checklist48[[#This Row],[PIGUID]],PIs[GUID],0),6),""),"")</f>
        <v/>
      </c>
      <c r="M215" s="57" t="str">
        <f>IF(Checklist48[[#This Row],[SSGUID]]="",IF(Checklist48[[#This Row],[PIGUID]]="","",INDEX(PIs[[Column1]:[SS]],MATCH(Checklist48[[#This Row],[PIGUID]],PIs[GUID],0),8)),"")</f>
        <v/>
      </c>
      <c r="N215" s="84"/>
      <c r="O215" s="84"/>
      <c r="P215" s="57" t="str">
        <f>IF(Checklist48[[#This Row],[ifna]]="NA","",IF(Checklist48[[#This Row],[RelatedPQ]]=0,"",IF(Checklist48[[#This Row],[RelatedPQ]]="","",IF((INDEX(S2PQ_relational[],MATCH(Checklist48[[#This Row],[PIGUID&amp;NO]],S2PQ_relational[PIGUID &amp; "NO"],0),1))=Checklist48[[#This Row],[PIGUID]],"no aplicable",""))))</f>
        <v/>
      </c>
      <c r="Q215" s="57" t="str">
        <f>IF(Checklist48[[#This Row],[N/A]]="no aplicable",INDEX(S2PQ[[Preguntas del paso 2]:[Justification]],MATCH(Checklist48[[#This Row],[RelatedPQ]],S2PQ[S2PQGUID],0),3),"")</f>
        <v/>
      </c>
      <c r="R215" s="84"/>
    </row>
    <row r="216" spans="2:18" ht="247.5" x14ac:dyDescent="0.25">
      <c r="B216" s="51"/>
      <c r="C216" s="46"/>
      <c r="D216" s="58">
        <f>IF(Checklist48[[#This Row],[SGUID]]="",IF(Checklist48[[#This Row],[SSGUID]]="",0,1),1)</f>
        <v>0</v>
      </c>
      <c r="E216" s="46" t="s">
        <v>806</v>
      </c>
      <c r="F216" s="55" t="str">
        <f>_xlfn.IFNA(Checklist48[[#This Row],[RelatedPQ]],"NA")</f>
        <v>NA</v>
      </c>
      <c r="G216" s="55" t="e">
        <f>IF(Checklist48[[#This Row],[PIGUID]]="","",INDEX(S2PQ_relational[],MATCH(Checklist48[[#This Row],[PIGUID&amp;NO]],S2PQ_relational[PIGUID &amp; "NO"],0),2))</f>
        <v>#N/A</v>
      </c>
      <c r="H216" s="55" t="str">
        <f>Checklist48[[#This Row],[PIGUID]]&amp;"NO"</f>
        <v>6rzAuVmyYXYNyVxrw3NU6uNO</v>
      </c>
      <c r="I216" s="55" t="b">
        <f>IF(Checklist48[[#This Row],[PIGUID]]="","",INDEX(PIs[NA Exempt],MATCH(Checklist48[[#This Row],[PIGUID]],PIs[GUID],0),1))</f>
        <v>0</v>
      </c>
      <c r="J216" s="57" t="str">
        <f>IF(Checklist48[[#This Row],[SGUID]]="",IF(Checklist48[[#This Row],[SSGUID]]="",IF(Checklist48[[#This Row],[PIGUID]]="","",INDEX(PIs[[Column1]:[SS]],MATCH(Checklist48[[#This Row],[PIGUID]],PIs[GUID],0),2)),INDEX(PIs[[Column1]:[SS]],MATCH(Checklist48[[#This Row],[SSGUID]],PIs[SSGUID],0),18)),INDEX(PIs[[Column1]:[SS]],MATCH(Checklist48[[#This Row],[SGUID]],PIs[SGUID],0),14))</f>
        <v>AQ-GFS 20.04.01</v>
      </c>
      <c r="K216" s="57" t="str">
        <f>IF(Checklist48[[#This Row],[SGUID]]="",IF(Checklist48[[#This Row],[SSGUID]]="",IF(Checklist48[[#This Row],[PIGUID]]="","",INDEX(PIs[[Column1]:[SS]],MATCH(Checklist48[[#This Row],[PIGUID]],PIs[GUID],0),4)),INDEX(PIs[[Column1]:[Ssbody]],MATCH(Checklist48[[#This Row],[SSGUID]],PIs[SSGUID],0),19)),INDEX(PIs[[Column1]:[SS]],MATCH(Checklist48[[#This Row],[SGUID]],PIs[SGUID],0),15))</f>
        <v>El productor mantiene registros actualizados de las compras o los suministros de medicamentos y tratamientos (incluidos alimentos para especies acuáticas de cultivo medicados) y registros de la administración de medicamentos/alimentos medicados a especies acuáticas de cultivo.</v>
      </c>
      <c r="L216" s="57" t="str">
        <f>IF(Checklist48[[#This Row],[SGUID]]="",IF(Checklist48[[#This Row],[SSGUID]]="",INDEX(PIs[[Column1]:[SS]],MATCH(Checklist48[[#This Row],[PIGUID]],PIs[GUID],0),6),""),"")</f>
        <v>Todos los medicamentos y alimentos para especies acuáticas de cultivo medicados en uso/almacén deben estar registrados de acuerdo con los requisitos de la norma y debe haber registros.
El registro de las compras debe incluir la fecha de compra, el nombre del producto, la cantidad comprada, el número de lote, la fecha de caducidad y el nombre del proveedor.
El registro de la administración debe incluir el número de lote, la fecha en que se administra, la identidad del grupo de especies acuáticas de cultivo tratado, la cantidad o biomasa de las especies acuáticas de cultivo tratadas, la dosis, el método de administración y la cantidad total de medicamento usado, la fecha de finalización del tratamiento, la fecha en que se completa el período de espera, la fecha más temprana en que las especies acuáticas de cultivo están disponibles para el consumo y el nombre de la(s) persona(s) que administra(n) el medicamento por fecha.</v>
      </c>
      <c r="M216" s="57" t="str">
        <f>IF(Checklist48[[#This Row],[SSGUID]]="",IF(Checklist48[[#This Row],[PIGUID]]="","",INDEX(PIs[[Column1]:[SS]],MATCH(Checklist48[[#This Row],[PIGUID]],PIs[GUID],0),8)),"")</f>
        <v>Obligación Mayor</v>
      </c>
      <c r="N216" s="84"/>
      <c r="O216" s="84"/>
      <c r="P216" s="57" t="str">
        <f>IF(Checklist48[[#This Row],[ifna]]="NA","",IF(Checklist48[[#This Row],[RelatedPQ]]=0,"",IF(Checklist48[[#This Row],[RelatedPQ]]="","",IF((INDEX(S2PQ_relational[],MATCH(Checklist48[[#This Row],[PIGUID&amp;NO]],S2PQ_relational[PIGUID &amp; "NO"],0),1))=Checklist48[[#This Row],[PIGUID]],"no aplicable",""))))</f>
        <v/>
      </c>
      <c r="Q216" s="57" t="str">
        <f>IF(Checklist48[[#This Row],[N/A]]="no aplicable",INDEX(S2PQ[[Preguntas del paso 2]:[Justification]],MATCH(Checklist48[[#This Row],[RelatedPQ]],S2PQ[S2PQGUID],0),3),"")</f>
        <v/>
      </c>
      <c r="R216" s="84"/>
    </row>
    <row r="217" spans="2:18" ht="168.75" x14ac:dyDescent="0.25">
      <c r="B217" s="51"/>
      <c r="C217" s="46"/>
      <c r="D217" s="58">
        <f>IF(Checklist48[[#This Row],[SGUID]]="",IF(Checklist48[[#This Row],[SSGUID]]="",0,1),1)</f>
        <v>0</v>
      </c>
      <c r="E217" s="46" t="s">
        <v>800</v>
      </c>
      <c r="F217" s="55" t="str">
        <f>_xlfn.IFNA(Checklist48[[#This Row],[RelatedPQ]],"NA")</f>
        <v>NA</v>
      </c>
      <c r="G217" s="55" t="e">
        <f>IF(Checklist48[[#This Row],[PIGUID]]="","",INDEX(S2PQ_relational[],MATCH(Checklist48[[#This Row],[PIGUID&amp;NO]],S2PQ_relational[PIGUID &amp; "NO"],0),2))</f>
        <v>#N/A</v>
      </c>
      <c r="H217" s="55" t="str">
        <f>Checklist48[[#This Row],[PIGUID]]&amp;"NO"</f>
        <v>6zPZUmEVfDD6aDXdjrQizgNO</v>
      </c>
      <c r="I217" s="55" t="b">
        <f>IF(Checklist48[[#This Row],[PIGUID]]="","",INDEX(PIs[NA Exempt],MATCH(Checklist48[[#This Row],[PIGUID]],PIs[GUID],0),1))</f>
        <v>0</v>
      </c>
      <c r="J217" s="57" t="str">
        <f>IF(Checklist48[[#This Row],[SGUID]]="",IF(Checklist48[[#This Row],[SSGUID]]="",IF(Checklist48[[#This Row],[PIGUID]]="","",INDEX(PIs[[Column1]:[SS]],MATCH(Checklist48[[#This Row],[PIGUID]],PIs[GUID],0),2)),INDEX(PIs[[Column1]:[SS]],MATCH(Checklist48[[#This Row],[SSGUID]],PIs[SSGUID],0),18)),INDEX(PIs[[Column1]:[SS]],MATCH(Checklist48[[#This Row],[SGUID]],PIs[SGUID],0),14))</f>
        <v>AQ-GFS 20.04.02</v>
      </c>
      <c r="K217" s="57" t="str">
        <f>IF(Checklist48[[#This Row],[SGUID]]="",IF(Checklist48[[#This Row],[SSGUID]]="",IF(Checklist48[[#This Row],[PIGUID]]="","",INDEX(PIs[[Column1]:[SS]],MATCH(Checklist48[[#This Row],[PIGUID]],PIs[GUID],0),4)),INDEX(PIs[[Column1]:[Ssbody]],MATCH(Checklist48[[#This Row],[SSGUID]],PIs[SSGUID],0),19)),INDEX(PIs[[Column1]:[SS]],MATCH(Checklist48[[#This Row],[SGUID]],PIs[SGUID],0),15))</f>
        <v>El productor puede facilitar un registro histórico y un resumen general actual y un análisis de tendencias de los tratamientos de las especies acuáticas de cultivo y los métodos de aplicación.</v>
      </c>
      <c r="L217" s="57" t="str">
        <f>IF(Checklist48[[#This Row],[SGUID]]="",IF(Checklist48[[#This Row],[SSGUID]]="",INDEX(PIs[[Column1]:[SS]],MATCH(Checklist48[[#This Row],[PIGUID]],PIs[GUID],0),6),""),"")</f>
        <v>Todos los tratamientos de especies acuáticas de cultivo y los análisis de tendencias de los tratamientos se deben registrar y realizar de acuerdo con el plan de salud acuícola (PSA).
Un análisis de tendencias típico puede incluir:
\- Si se usan antibióticos, se puede calcular para lotes específicos una tendencia relativa a la cantidad de sustancia activa frente al tonelaje cosechado
\- Si se usan tratamientos con compuestos químicos, se puede calcular para lotes específicos una tendencia relativa a los volúmenes usados frente al número de especies acuáticas de cultivo producidas
\- Los números de tratamientos y las frecuencias para los tratamientos específicos de enfermedades</v>
      </c>
      <c r="M217" s="57" t="str">
        <f>IF(Checklist48[[#This Row],[SSGUID]]="",IF(Checklist48[[#This Row],[PIGUID]]="","",INDEX(PIs[[Column1]:[SS]],MATCH(Checklist48[[#This Row],[PIGUID]],PIs[GUID],0),8)),"")</f>
        <v>Obligación Mayor</v>
      </c>
      <c r="N217" s="84"/>
      <c r="O217" s="84"/>
      <c r="P217" s="57" t="str">
        <f>IF(Checklist48[[#This Row],[ifna]]="NA","",IF(Checklist48[[#This Row],[RelatedPQ]]=0,"",IF(Checklist48[[#This Row],[RelatedPQ]]="","",IF((INDEX(S2PQ_relational[],MATCH(Checklist48[[#This Row],[PIGUID&amp;NO]],S2PQ_relational[PIGUID &amp; "NO"],0),1))=Checklist48[[#This Row],[PIGUID]],"no aplicable",""))))</f>
        <v/>
      </c>
      <c r="Q217" s="57" t="str">
        <f>IF(Checklist48[[#This Row],[N/A]]="no aplicable",INDEX(S2PQ[[Preguntas del paso 2]:[Justification]],MATCH(Checklist48[[#This Row],[RelatedPQ]],S2PQ[S2PQGUID],0),3),"")</f>
        <v/>
      </c>
      <c r="R217" s="84"/>
    </row>
    <row r="218" spans="2:18" ht="78.75" x14ac:dyDescent="0.25">
      <c r="B218" s="51"/>
      <c r="C218" s="46"/>
      <c r="D218" s="58">
        <f>IF(Checklist48[[#This Row],[SGUID]]="",IF(Checklist48[[#This Row],[SSGUID]]="",0,1),1)</f>
        <v>0</v>
      </c>
      <c r="E218" s="46" t="s">
        <v>794</v>
      </c>
      <c r="F218" s="55" t="str">
        <f>_xlfn.IFNA(Checklist48[[#This Row],[RelatedPQ]],"NA")</f>
        <v>NA</v>
      </c>
      <c r="G218" s="55" t="e">
        <f>IF(Checklist48[[#This Row],[PIGUID]]="","",INDEX(S2PQ_relational[],MATCH(Checklist48[[#This Row],[PIGUID&amp;NO]],S2PQ_relational[PIGUID &amp; "NO"],0),2))</f>
        <v>#N/A</v>
      </c>
      <c r="H218" s="55" t="str">
        <f>Checklist48[[#This Row],[PIGUID]]&amp;"NO"</f>
        <v>2SAvhNEQrMa7Hj8vi8cHtwNO</v>
      </c>
      <c r="I218" s="55" t="b">
        <f>IF(Checklist48[[#This Row],[PIGUID]]="","",INDEX(PIs[NA Exempt],MATCH(Checklist48[[#This Row],[PIGUID]],PIs[GUID],0),1))</f>
        <v>0</v>
      </c>
      <c r="J218" s="57" t="str">
        <f>IF(Checklist48[[#This Row],[SGUID]]="",IF(Checklist48[[#This Row],[SSGUID]]="",IF(Checklist48[[#This Row],[PIGUID]]="","",INDEX(PIs[[Column1]:[SS]],MATCH(Checklist48[[#This Row],[PIGUID]],PIs[GUID],0),2)),INDEX(PIs[[Column1]:[SS]],MATCH(Checklist48[[#This Row],[SSGUID]],PIs[SSGUID],0),18)),INDEX(PIs[[Column1]:[SS]],MATCH(Checklist48[[#This Row],[SGUID]],PIs[SGUID],0),14))</f>
        <v>AQ-GFS 20.04.03</v>
      </c>
      <c r="K218" s="57" t="str">
        <f>IF(Checklist48[[#This Row],[SGUID]]="",IF(Checklist48[[#This Row],[SSGUID]]="",IF(Checklist48[[#This Row],[PIGUID]]="","",INDEX(PIs[[Column1]:[SS]],MATCH(Checklist48[[#This Row],[PIGUID]],PIs[GUID],0),4)),INDEX(PIs[[Column1]:[Ssbody]],MATCH(Checklist48[[#This Row],[SSGUID]],PIs[SSGUID],0),19)),INDEX(PIs[[Column1]:[SS]],MATCH(Checklist48[[#This Row],[SGUID]],PIs[SGUID],0),15))</f>
        <v>Hay establecido un sistema para identificar los lotes de especies acuáticas de cultivo que han recibido tratamiento y se requiere un período de espera precosecha.</v>
      </c>
      <c r="L218" s="57" t="str">
        <f>IF(Checklist48[[#This Row],[SGUID]]="",IF(Checklist48[[#This Row],[SSGUID]]="",INDEX(PIs[[Column1]:[SS]],MATCH(Checklist48[[#This Row],[PIGUID]],PIs[GUID],0),6),""),"")</f>
        <v>En el sitio debe haber un sistema para identificar (y prevenir la cosecha accidental de) los lotes de especies acuáticas de cultivo que han recibido tratamiento y están en el período de espera precosecha. En la entrevista, los trabajadores deben poder demostrar que tienen conocimiento de dicho procedimiento.</v>
      </c>
      <c r="M218" s="57" t="str">
        <f>IF(Checklist48[[#This Row],[SSGUID]]="",IF(Checklist48[[#This Row],[PIGUID]]="","",INDEX(PIs[[Column1]:[SS]],MATCH(Checklist48[[#This Row],[PIGUID]],PIs[GUID],0),8)),"")</f>
        <v>Obligación Mayor</v>
      </c>
      <c r="N218" s="84"/>
      <c r="O218" s="84"/>
      <c r="P218" s="57" t="str">
        <f>IF(Checklist48[[#This Row],[ifna]]="NA","",IF(Checklist48[[#This Row],[RelatedPQ]]=0,"",IF(Checklist48[[#This Row],[RelatedPQ]]="","",IF((INDEX(S2PQ_relational[],MATCH(Checklist48[[#This Row],[PIGUID&amp;NO]],S2PQ_relational[PIGUID &amp; "NO"],0),1))=Checklist48[[#This Row],[PIGUID]],"no aplicable",""))))</f>
        <v/>
      </c>
      <c r="Q218" s="57" t="str">
        <f>IF(Checklist48[[#This Row],[N/A]]="no aplicable",INDEX(S2PQ[[Preguntas del paso 2]:[Justification]],MATCH(Checklist48[[#This Row],[RelatedPQ]],S2PQ[S2PQGUID],0),3),"")</f>
        <v/>
      </c>
      <c r="R218" s="84"/>
    </row>
    <row r="219" spans="2:18" ht="180" x14ac:dyDescent="0.25">
      <c r="B219" s="51"/>
      <c r="C219" s="46"/>
      <c r="D219" s="58">
        <f>IF(Checklist48[[#This Row],[SGUID]]="",IF(Checklist48[[#This Row],[SSGUID]]="",0,1),1)</f>
        <v>0</v>
      </c>
      <c r="E219" s="46" t="s">
        <v>787</v>
      </c>
      <c r="F219" s="55" t="str">
        <f>_xlfn.IFNA(Checklist48[[#This Row],[RelatedPQ]],"NA")</f>
        <v>NA</v>
      </c>
      <c r="G219" s="55" t="e">
        <f>IF(Checklist48[[#This Row],[PIGUID]]="","",INDEX(S2PQ_relational[],MATCH(Checklist48[[#This Row],[PIGUID&amp;NO]],S2PQ_relational[PIGUID &amp; "NO"],0),2))</f>
        <v>#N/A</v>
      </c>
      <c r="H219" s="55" t="str">
        <f>Checklist48[[#This Row],[PIGUID]]&amp;"NO"</f>
        <v>1g7aICL9NQb6veUhfttjWxNO</v>
      </c>
      <c r="I219" s="55" t="b">
        <f>IF(Checklist48[[#This Row],[PIGUID]]="","",INDEX(PIs[NA Exempt],MATCH(Checklist48[[#This Row],[PIGUID]],PIs[GUID],0),1))</f>
        <v>0</v>
      </c>
      <c r="J219" s="57" t="str">
        <f>IF(Checklist48[[#This Row],[SGUID]]="",IF(Checklist48[[#This Row],[SSGUID]]="",IF(Checklist48[[#This Row],[PIGUID]]="","",INDEX(PIs[[Column1]:[SS]],MATCH(Checklist48[[#This Row],[PIGUID]],PIs[GUID],0),2)),INDEX(PIs[[Column1]:[SS]],MATCH(Checklist48[[#This Row],[SSGUID]],PIs[SSGUID],0),18)),INDEX(PIs[[Column1]:[SS]],MATCH(Checklist48[[#This Row],[SGUID]],PIs[SGUID],0),14))</f>
        <v>AQ-GFS 20.04.04</v>
      </c>
      <c r="K219" s="57" t="str">
        <f>IF(Checklist48[[#This Row],[SGUID]]="",IF(Checklist48[[#This Row],[SSGUID]]="",IF(Checklist48[[#This Row],[PIGUID]]="","",INDEX(PIs[[Column1]:[SS]],MATCH(Checklist48[[#This Row],[PIGUID]],PIs[GUID],0),4)),INDEX(PIs[[Column1]:[Ssbody]],MATCH(Checklist48[[#This Row],[SSGUID]],PIs[SSGUID],0),19)),INDEX(PIs[[Column1]:[SS]],MATCH(Checklist48[[#This Row],[SGUID]],PIs[SGUID],0),15))</f>
        <v>Se conocen y cumplen estrictamente los períodos de espera precosecha de los tratamientos relevantes y para las unidades de producción relevantes.</v>
      </c>
      <c r="L219" s="57" t="str">
        <f>IF(Checklist48[[#This Row],[SGUID]]="",IF(Checklist48[[#This Row],[SSGUID]]="",INDEX(PIs[[Column1]:[SS]],MATCH(Checklist48[[#This Row],[PIGUID]],PIs[GUID],0),6),""),"")</f>
        <v>Debe haber confirmación documentada de la naturaleza del tratamiento, la fecha del mismo y la fecha de finalización del período de espera precosecha. Se deben identificar todas las especies acuáticas de cultivo vendidas a otra finca antes de que venza el período de espera precosecha. Los períodos de espera requeridos en las unidades de producción que puedan estar afectadas indirectamente por los tratamientos en otras unidades (p. ej., se derrama el alimento para especies acuáticas de cultivo, se comparten las mismas aguas) se deben basar en una evaluación de riesgos (consulte AQ 20.02.01 sobre el plan de salud acuícola \[PSA]). En la entrevista, los trabajadores deben poder demostrar que tienen conocimiento de dicho procedimiento.</v>
      </c>
      <c r="M219" s="57" t="str">
        <f>IF(Checklist48[[#This Row],[SSGUID]]="",IF(Checklist48[[#This Row],[PIGUID]]="","",INDEX(PIs[[Column1]:[SS]],MATCH(Checklist48[[#This Row],[PIGUID]],PIs[GUID],0),8)),"")</f>
        <v>Obligación Mayor</v>
      </c>
      <c r="N219" s="84"/>
      <c r="O219" s="84"/>
      <c r="P219" s="57" t="str">
        <f>IF(Checklist48[[#This Row],[ifna]]="NA","",IF(Checklist48[[#This Row],[RelatedPQ]]=0,"",IF(Checklist48[[#This Row],[RelatedPQ]]="","",IF((INDEX(S2PQ_relational[],MATCH(Checklist48[[#This Row],[PIGUID&amp;NO]],S2PQ_relational[PIGUID &amp; "NO"],0),1))=Checklist48[[#This Row],[PIGUID]],"no aplicable",""))))</f>
        <v/>
      </c>
      <c r="Q219" s="57" t="str">
        <f>IF(Checklist48[[#This Row],[N/A]]="no aplicable",INDEX(S2PQ[[Preguntas del paso 2]:[Justification]],MATCH(Checklist48[[#This Row],[RelatedPQ]],S2PQ[S2PQGUID],0),3),"")</f>
        <v/>
      </c>
      <c r="R219" s="84"/>
    </row>
    <row r="220" spans="2:18" ht="33.75" x14ac:dyDescent="0.25">
      <c r="B220" s="51"/>
      <c r="C220" s="46" t="s">
        <v>744</v>
      </c>
      <c r="D220" s="58">
        <f>IF(Checklist48[[#This Row],[SGUID]]="",IF(Checklist48[[#This Row],[SSGUID]]="",0,1),1)</f>
        <v>1</v>
      </c>
      <c r="E220" s="46"/>
      <c r="F220" s="55" t="str">
        <f>_xlfn.IFNA(Checklist48[[#This Row],[RelatedPQ]],"NA")</f>
        <v/>
      </c>
      <c r="G220" s="55" t="str">
        <f>IF(Checklist48[[#This Row],[PIGUID]]="","",INDEX(S2PQ_relational[],MATCH(Checklist48[[#This Row],[PIGUID&amp;NO]],S2PQ_relational[PIGUID &amp; "NO"],0),2))</f>
        <v/>
      </c>
      <c r="H220" s="55" t="str">
        <f>Checklist48[[#This Row],[PIGUID]]&amp;"NO"</f>
        <v>NO</v>
      </c>
      <c r="I220" s="55" t="str">
        <f>IF(Checklist48[[#This Row],[PIGUID]]="","",INDEX(PIs[NA Exempt],MATCH(Checklist48[[#This Row],[PIGUID]],PIs[GUID],0),1))</f>
        <v/>
      </c>
      <c r="J220" s="57" t="str">
        <f>IF(Checklist48[[#This Row],[SGUID]]="",IF(Checklist48[[#This Row],[SSGUID]]="",IF(Checklist48[[#This Row],[PIGUID]]="","",INDEX(PIs[[Column1]:[SS]],MATCH(Checklist48[[#This Row],[PIGUID]],PIs[GUID],0),2)),INDEX(PIs[[Column1]:[SS]],MATCH(Checklist48[[#This Row],[SSGUID]],PIs[SSGUID],0),18)),INDEX(PIs[[Column1]:[SS]],MATCH(Checklist48[[#This Row],[SGUID]],PIs[SGUID],0),14))</f>
        <v>AQ 20.05 Mortalidad</v>
      </c>
      <c r="K220" s="57" t="str">
        <f>IF(Checklist48[[#This Row],[SGUID]]="",IF(Checklist48[[#This Row],[SSGUID]]="",IF(Checklist48[[#This Row],[PIGUID]]="","",INDEX(PIs[[Column1]:[SS]],MATCH(Checklist48[[#This Row],[PIGUID]],PIs[GUID],0),4)),INDEX(PIs[[Column1]:[Ssbody]],MATCH(Checklist48[[#This Row],[SSGUID]],PIs[SSGUID],0),19)),INDEX(PIs[[Column1]:[SS]],MATCH(Checklist48[[#This Row],[SGUID]],PIs[SGUID],0),15))</f>
        <v>-</v>
      </c>
      <c r="L220" s="57" t="str">
        <f>IF(Checklist48[[#This Row],[SGUID]]="",IF(Checklist48[[#This Row],[SSGUID]]="",INDEX(PIs[[Column1]:[SS]],MATCH(Checklist48[[#This Row],[PIGUID]],PIs[GUID],0),6),""),"")</f>
        <v/>
      </c>
      <c r="M220" s="57" t="str">
        <f>IF(Checklist48[[#This Row],[SSGUID]]="",IF(Checklist48[[#This Row],[PIGUID]]="","",INDEX(PIs[[Column1]:[SS]],MATCH(Checklist48[[#This Row],[PIGUID]],PIs[GUID],0),8)),"")</f>
        <v/>
      </c>
      <c r="N220" s="84"/>
      <c r="O220" s="84"/>
      <c r="P220" s="57" t="str">
        <f>IF(Checklist48[[#This Row],[ifna]]="NA","",IF(Checklist48[[#This Row],[RelatedPQ]]=0,"",IF(Checklist48[[#This Row],[RelatedPQ]]="","",IF((INDEX(S2PQ_relational[],MATCH(Checklist48[[#This Row],[PIGUID&amp;NO]],S2PQ_relational[PIGUID &amp; "NO"],0),1))=Checklist48[[#This Row],[PIGUID]],"no aplicable",""))))</f>
        <v/>
      </c>
      <c r="Q220" s="57" t="str">
        <f>IF(Checklist48[[#This Row],[N/A]]="no aplicable",INDEX(S2PQ[[Preguntas del paso 2]:[Justification]],MATCH(Checklist48[[#This Row],[RelatedPQ]],S2PQ[S2PQGUID],0),3),"")</f>
        <v/>
      </c>
      <c r="R220" s="84"/>
    </row>
    <row r="221" spans="2:18" ht="67.5" x14ac:dyDescent="0.25">
      <c r="B221" s="51"/>
      <c r="C221" s="46"/>
      <c r="D221" s="58">
        <f>IF(Checklist48[[#This Row],[SGUID]]="",IF(Checklist48[[#This Row],[SSGUID]]="",0,1),1)</f>
        <v>0</v>
      </c>
      <c r="E221" s="46" t="s">
        <v>745</v>
      </c>
      <c r="F221" s="55" t="str">
        <f>_xlfn.IFNA(Checklist48[[#This Row],[RelatedPQ]],"NA")</f>
        <v>NA</v>
      </c>
      <c r="G221" s="55" t="e">
        <f>IF(Checklist48[[#This Row],[PIGUID]]="","",INDEX(S2PQ_relational[],MATCH(Checklist48[[#This Row],[PIGUID&amp;NO]],S2PQ_relational[PIGUID &amp; "NO"],0),2))</f>
        <v>#N/A</v>
      </c>
      <c r="H221" s="55" t="str">
        <f>Checklist48[[#This Row],[PIGUID]]&amp;"NO"</f>
        <v>5WMy4S7JvPpeNmsVrCjJrONO</v>
      </c>
      <c r="I221" s="55" t="b">
        <f>IF(Checklist48[[#This Row],[PIGUID]]="","",INDEX(PIs[NA Exempt],MATCH(Checklist48[[#This Row],[PIGUID]],PIs[GUID],0),1))</f>
        <v>1</v>
      </c>
      <c r="J221" s="57" t="str">
        <f>IF(Checklist48[[#This Row],[SGUID]]="",IF(Checklist48[[#This Row],[SSGUID]]="",IF(Checklist48[[#This Row],[PIGUID]]="","",INDEX(PIs[[Column1]:[SS]],MATCH(Checklist48[[#This Row],[PIGUID]],PIs[GUID],0),2)),INDEX(PIs[[Column1]:[SS]],MATCH(Checklist48[[#This Row],[SSGUID]],PIs[SSGUID],0),18)),INDEX(PIs[[Column1]:[SS]],MATCH(Checklist48[[#This Row],[SGUID]],PIs[SGUID],0),14))</f>
        <v>AQ-GFS 20.05.01</v>
      </c>
      <c r="K221" s="57" t="str">
        <f>IF(Checklist48[[#This Row],[SGUID]]="",IF(Checklist48[[#This Row],[SSGUID]]="",IF(Checklist48[[#This Row],[PIGUID]]="","",INDEX(PIs[[Column1]:[SS]],MATCH(Checklist48[[#This Row],[PIGUID]],PIs[GUID],0),4)),INDEX(PIs[[Column1]:[Ssbody]],MATCH(Checklist48[[#This Row],[SSGUID]],PIs[SSGUID],0),19)),INDEX(PIs[[Column1]:[SS]],MATCH(Checklist48[[#This Row],[SGUID]],PIs[SGUID],0),15))</f>
        <v>Se lleva a cabo la inspección de mortalidades y su retiro de las unidades de producción de acuerdo con el plan de salud acuícola (PSA).</v>
      </c>
      <c r="L221" s="57" t="str">
        <f>IF(Checklist48[[#This Row],[SGUID]]="",IF(Checklist48[[#This Row],[SSGUID]]="",INDEX(PIs[[Column1]:[SS]],MATCH(Checklist48[[#This Row],[PIGUID]],PIs[GUID],0),6),""),"")</f>
        <v>Los registros de mortalidades deben estar disponibles para la auditoría realizada por el organismo de certificación (OC). Se deben retirar las especies acuáticas de cultivo moribundas a medida que vayan apareciendo.
Sin opción de “N/A”.</v>
      </c>
      <c r="M221" s="57" t="str">
        <f>IF(Checklist48[[#This Row],[SSGUID]]="",IF(Checklist48[[#This Row],[PIGUID]]="","",INDEX(PIs[[Column1]:[SS]],MATCH(Checklist48[[#This Row],[PIGUID]],PIs[GUID],0),8)),"")</f>
        <v>Obligación Mayor</v>
      </c>
      <c r="N221" s="84"/>
      <c r="O221" s="84"/>
      <c r="P221" s="57" t="str">
        <f>IF(Checklist48[[#This Row],[ifna]]="NA","",IF(Checklist48[[#This Row],[RelatedPQ]]=0,"",IF(Checklist48[[#This Row],[RelatedPQ]]="","",IF((INDEX(S2PQ_relational[],MATCH(Checklist48[[#This Row],[PIGUID&amp;NO]],S2PQ_relational[PIGUID &amp; "NO"],0),1))=Checklist48[[#This Row],[PIGUID]],"no aplicable",""))))</f>
        <v/>
      </c>
      <c r="Q221" s="57" t="str">
        <f>IF(Checklist48[[#This Row],[N/A]]="no aplicable",INDEX(S2PQ[[Preguntas del paso 2]:[Justification]],MATCH(Checklist48[[#This Row],[RelatedPQ]],S2PQ[S2PQGUID],0),3),"")</f>
        <v/>
      </c>
      <c r="R221" s="84"/>
    </row>
    <row r="222" spans="2:18" ht="213.75" x14ac:dyDescent="0.25">
      <c r="B222" s="51"/>
      <c r="C222" s="46"/>
      <c r="D222" s="58">
        <f>IF(Checklist48[[#This Row],[SGUID]]="",IF(Checklist48[[#This Row],[SSGUID]]="",0,1),1)</f>
        <v>0</v>
      </c>
      <c r="E222" s="46" t="s">
        <v>781</v>
      </c>
      <c r="F222" s="55" t="str">
        <f>_xlfn.IFNA(Checklist48[[#This Row],[RelatedPQ]],"NA")</f>
        <v>NA</v>
      </c>
      <c r="G222" s="55" t="e">
        <f>IF(Checklist48[[#This Row],[PIGUID]]="","",INDEX(S2PQ_relational[],MATCH(Checklist48[[#This Row],[PIGUID&amp;NO]],S2PQ_relational[PIGUID &amp; "NO"],0),2))</f>
        <v>#N/A</v>
      </c>
      <c r="H222" s="55" t="str">
        <f>Checklist48[[#This Row],[PIGUID]]&amp;"NO"</f>
        <v>1wcijDaPNYlJnpZQt2IeUvNO</v>
      </c>
      <c r="I222" s="55" t="b">
        <f>IF(Checklist48[[#This Row],[PIGUID]]="","",INDEX(PIs[NA Exempt],MATCH(Checklist48[[#This Row],[PIGUID]],PIs[GUID],0),1))</f>
        <v>0</v>
      </c>
      <c r="J222" s="57" t="str">
        <f>IF(Checklist48[[#This Row],[SGUID]]="",IF(Checklist48[[#This Row],[SSGUID]]="",IF(Checklist48[[#This Row],[PIGUID]]="","",INDEX(PIs[[Column1]:[SS]],MATCH(Checklist48[[#This Row],[PIGUID]],PIs[GUID],0),2)),INDEX(PIs[[Column1]:[SS]],MATCH(Checklist48[[#This Row],[SSGUID]],PIs[SSGUID],0),18)),INDEX(PIs[[Column1]:[SS]],MATCH(Checklist48[[#This Row],[SGUID]],PIs[SGUID],0),14))</f>
        <v>AQ-GFS 20.05.02</v>
      </c>
      <c r="K222" s="57" t="str">
        <f>IF(Checklist48[[#This Row],[SGUID]]="",IF(Checklist48[[#This Row],[SSGUID]]="",IF(Checklist48[[#This Row],[PIGUID]]="","",INDEX(PIs[[Column1]:[SS]],MATCH(Checklist48[[#This Row],[PIGUID]],PIs[GUID],0),4)),INDEX(PIs[[Column1]:[Ssbody]],MATCH(Checklist48[[#This Row],[SSGUID]],PIs[SSGUID],0),19)),INDEX(PIs[[Column1]:[SS]],MATCH(Checklist48[[#This Row],[SGUID]],PIs[SGUID],0),15))</f>
        <v>Las mortalidades, la causa de las muertes y los análisis de tendencias de mortalidad se registran a nivel de la unidad de producción.</v>
      </c>
      <c r="L222" s="57" t="str">
        <f>IF(Checklist48[[#This Row],[SGUID]]="",IF(Checklist48[[#This Row],[SSGUID]]="",INDEX(PIs[[Column1]:[SS]],MATCH(Checklist48[[#This Row],[PIGUID]],PIs[GUID],0),6),""),"")</f>
        <v>Debe haber registros de mortalidades y causa de las muertes (si se conocen) por unidad de producción.
Se debe definir la frecuencia con la que se registran las mortalidades, que debe ser la mayor posible.
Los registros también deben incluir el porcentaje por etapa de producción.
Los trabajadores deben demostrar conocimiento en la entrevista del estado de salud/causa de las muertes de las especies acuáticas de cultivo. Cuando se identifican las tendencias se deben tomar medidas.
Los informes de autoevaluación/auditoría interna y auditoría realizada por el organismo de certificación (OC) deben tener un valor del porcentaje global de mortalidades por etapa de producción y valores asociados a las causas de muerte.</v>
      </c>
      <c r="M222" s="57" t="str">
        <f>IF(Checklist48[[#This Row],[SSGUID]]="",IF(Checklist48[[#This Row],[PIGUID]]="","",INDEX(PIs[[Column1]:[SS]],MATCH(Checklist48[[#This Row],[PIGUID]],PIs[GUID],0),8)),"")</f>
        <v>Obligación Mayor</v>
      </c>
      <c r="N222" s="84"/>
      <c r="O222" s="84"/>
      <c r="P222" s="57" t="str">
        <f>IF(Checklist48[[#This Row],[ifna]]="NA","",IF(Checklist48[[#This Row],[RelatedPQ]]=0,"",IF(Checklist48[[#This Row],[RelatedPQ]]="","",IF((INDEX(S2PQ_relational[],MATCH(Checklist48[[#This Row],[PIGUID&amp;NO]],S2PQ_relational[PIGUID &amp; "NO"],0),1))=Checklist48[[#This Row],[PIGUID]],"no aplicable",""))))</f>
        <v/>
      </c>
      <c r="Q222" s="57" t="str">
        <f>IF(Checklist48[[#This Row],[N/A]]="no aplicable",INDEX(S2PQ[[Preguntas del paso 2]:[Justification]],MATCH(Checklist48[[#This Row],[RelatedPQ]],S2PQ[S2PQGUID],0),3),"")</f>
        <v/>
      </c>
      <c r="R222" s="84"/>
    </row>
    <row r="223" spans="2:18" ht="101.25" x14ac:dyDescent="0.25">
      <c r="B223" s="51"/>
      <c r="C223" s="46"/>
      <c r="D223" s="58">
        <f>IF(Checklist48[[#This Row],[SGUID]]="",IF(Checklist48[[#This Row],[SSGUID]]="",0,1),1)</f>
        <v>0</v>
      </c>
      <c r="E223" s="46" t="s">
        <v>763</v>
      </c>
      <c r="F223" s="55" t="str">
        <f>_xlfn.IFNA(Checklist48[[#This Row],[RelatedPQ]],"NA")</f>
        <v>NA</v>
      </c>
      <c r="G223" s="55" t="e">
        <f>IF(Checklist48[[#This Row],[PIGUID]]="","",INDEX(S2PQ_relational[],MATCH(Checklist48[[#This Row],[PIGUID&amp;NO]],S2PQ_relational[PIGUID &amp; "NO"],0),2))</f>
        <v>#N/A</v>
      </c>
      <c r="H223" s="55" t="str">
        <f>Checklist48[[#This Row],[PIGUID]]&amp;"NO"</f>
        <v>4kkqkv4Y29YoIhIqJkkVStNO</v>
      </c>
      <c r="I223" s="55" t="b">
        <f>IF(Checklist48[[#This Row],[PIGUID]]="","",INDEX(PIs[NA Exempt],MATCH(Checklist48[[#This Row],[PIGUID]],PIs[GUID],0),1))</f>
        <v>0</v>
      </c>
      <c r="J223" s="57" t="str">
        <f>IF(Checklist48[[#This Row],[SGUID]]="",IF(Checklist48[[#This Row],[SSGUID]]="",IF(Checklist48[[#This Row],[PIGUID]]="","",INDEX(PIs[[Column1]:[SS]],MATCH(Checklist48[[#This Row],[PIGUID]],PIs[GUID],0),2)),INDEX(PIs[[Column1]:[SS]],MATCH(Checklist48[[#This Row],[SSGUID]],PIs[SSGUID],0),18)),INDEX(PIs[[Column1]:[SS]],MATCH(Checklist48[[#This Row],[SGUID]],PIs[SGUID],0),14))</f>
        <v>AQ-GFS 20.05.03</v>
      </c>
      <c r="K223" s="57" t="str">
        <f>IF(Checklist48[[#This Row],[SGUID]]="",IF(Checklist48[[#This Row],[SSGUID]]="",IF(Checklist48[[#This Row],[PIGUID]]="","",INDEX(PIs[[Column1]:[SS]],MATCH(Checklist48[[#This Row],[PIGUID]],PIs[GUID],0),4)),INDEX(PIs[[Column1]:[Ssbody]],MATCH(Checklist48[[#This Row],[SSGUID]],PIs[SSGUID],0),19)),INDEX(PIs[[Column1]:[SS]],MATCH(Checklist48[[#This Row],[SGUID]],PIs[SGUID],0),15))</f>
        <v>La finca cuenta con un sistema para la remoción, el almacenamiento y la eliminación de las especies acuáticas de cultivo muertas. Dicho sistema garantiza que no se vean afectados los aspectos ambientales y evita la propagación de patógenos y enfermedades a las poblaciones de cultivo y silvestres.</v>
      </c>
      <c r="L223" s="57" t="str">
        <f>IF(Checklist48[[#This Row],[SGUID]]="",IF(Checklist48[[#This Row],[SSGUID]]="",INDEX(PIs[[Column1]:[SS]],MATCH(Checklist48[[#This Row],[PIGUID]],PIs[GUID],0),6),""),"")</f>
        <v>Las especies acuáticas de cultivo muertas deben retirarse, almacenarse provisionalmente y eliminarse de una forma que garantice que no se vean afectados los aspectos ambientales y que se evite la propagación de patógenos y enfermedades a las poblaciones de cultivo y silvestres. Debe haber registros en la finca para mostrar los protocolos para la remoción, el almacenamiento y la eliminación de las especies acuáticas de cultivo muertas.</v>
      </c>
      <c r="M223" s="57" t="str">
        <f>IF(Checklist48[[#This Row],[SSGUID]]="",IF(Checklist48[[#This Row],[PIGUID]]="","",INDEX(PIs[[Column1]:[SS]],MATCH(Checklist48[[#This Row],[PIGUID]],PIs[GUID],0),8)),"")</f>
        <v>Obligación Mayor</v>
      </c>
      <c r="N223" s="84"/>
      <c r="O223" s="84"/>
      <c r="P223" s="57" t="str">
        <f>IF(Checklist48[[#This Row],[ifna]]="NA","",IF(Checklist48[[#This Row],[RelatedPQ]]=0,"",IF(Checklist48[[#This Row],[RelatedPQ]]="","",IF((INDEX(S2PQ_relational[],MATCH(Checklist48[[#This Row],[PIGUID&amp;NO]],S2PQ_relational[PIGUID &amp; "NO"],0),1))=Checklist48[[#This Row],[PIGUID]],"no aplicable",""))))</f>
        <v/>
      </c>
      <c r="Q223" s="57" t="str">
        <f>IF(Checklist48[[#This Row],[N/A]]="no aplicable",INDEX(S2PQ[[Preguntas del paso 2]:[Justification]],MATCH(Checklist48[[#This Row],[RelatedPQ]],S2PQ[S2PQGUID],0),3),"")</f>
        <v/>
      </c>
      <c r="R223" s="84"/>
    </row>
    <row r="224" spans="2:18" ht="67.5" x14ac:dyDescent="0.25">
      <c r="B224" s="51"/>
      <c r="C224" s="46"/>
      <c r="D224" s="58">
        <f>IF(Checklist48[[#This Row],[SGUID]]="",IF(Checklist48[[#This Row],[SSGUID]]="",0,1),1)</f>
        <v>0</v>
      </c>
      <c r="E224" s="46" t="s">
        <v>738</v>
      </c>
      <c r="F224" s="55" t="str">
        <f>_xlfn.IFNA(Checklist48[[#This Row],[RelatedPQ]],"NA")</f>
        <v>NA</v>
      </c>
      <c r="G224" s="55" t="e">
        <f>IF(Checklist48[[#This Row],[PIGUID]]="","",INDEX(S2PQ_relational[],MATCH(Checklist48[[#This Row],[PIGUID&amp;NO]],S2PQ_relational[PIGUID &amp; "NO"],0),2))</f>
        <v>#N/A</v>
      </c>
      <c r="H224" s="55" t="str">
        <f>Checklist48[[#This Row],[PIGUID]]&amp;"NO"</f>
        <v>5ErUG6wXUeCXuabJPdSUW6NO</v>
      </c>
      <c r="I224" s="55" t="b">
        <f>IF(Checklist48[[#This Row],[PIGUID]]="","",INDEX(PIs[NA Exempt],MATCH(Checklist48[[#This Row],[PIGUID]],PIs[GUID],0),1))</f>
        <v>1</v>
      </c>
      <c r="J224" s="57" t="str">
        <f>IF(Checklist48[[#This Row],[SGUID]]="",IF(Checklist48[[#This Row],[SSGUID]]="",IF(Checklist48[[#This Row],[PIGUID]]="","",INDEX(PIs[[Column1]:[SS]],MATCH(Checklist48[[#This Row],[PIGUID]],PIs[GUID],0),2)),INDEX(PIs[[Column1]:[SS]],MATCH(Checklist48[[#This Row],[SSGUID]],PIs[SSGUID],0),18)),INDEX(PIs[[Column1]:[SS]],MATCH(Checklist48[[#This Row],[SGUID]],PIs[SGUID],0),14))</f>
        <v>AQ-GFS 20.05.04</v>
      </c>
      <c r="K224" s="57" t="str">
        <f>IF(Checklist48[[#This Row],[SGUID]]="",IF(Checklist48[[#This Row],[SSGUID]]="",IF(Checklist48[[#This Row],[PIGUID]]="","",INDEX(PIs[[Column1]:[SS]],MATCH(Checklist48[[#This Row],[PIGUID]],PIs[GUID],0),4)),INDEX(PIs[[Column1]:[Ssbody]],MATCH(Checklist48[[#This Row],[SSGUID]],PIs[SSGUID],0),19)),INDEX(PIs[[Column1]:[SS]],MATCH(Checklist48[[#This Row],[SGUID]],PIs[SGUID],0),15))</f>
        <v>La finca cuenta con un plan de contingencia para atender los casos de mortalidad a gran escala.</v>
      </c>
      <c r="L224" s="57" t="str">
        <f>IF(Checklist48[[#This Row],[SGUID]]="",IF(Checklist48[[#This Row],[SSGUID]]="",INDEX(PIs[[Column1]:[SS]],MATCH(Checklist48[[#This Row],[PIGUID]],PIs[GUID],0),6),""),"")</f>
        <v>La finca debe contar con un plan de contingencia para atender los casos de mortalidad a gran escala. En la entrevista, los trabajadores deben poder demostrar que tienen conocimiento de dicho procedimiento.
Sin opción de “N/A”.</v>
      </c>
      <c r="M224" s="57" t="str">
        <f>IF(Checklist48[[#This Row],[SSGUID]]="",IF(Checklist48[[#This Row],[PIGUID]]="","",INDEX(PIs[[Column1]:[SS]],MATCH(Checklist48[[#This Row],[PIGUID]],PIs[GUID],0),8)),"")</f>
        <v>Obligación Mayor</v>
      </c>
      <c r="N224" s="84"/>
      <c r="O224" s="84"/>
      <c r="P224" s="57" t="str">
        <f>IF(Checklist48[[#This Row],[ifna]]="NA","",IF(Checklist48[[#This Row],[RelatedPQ]]=0,"",IF(Checklist48[[#This Row],[RelatedPQ]]="","",IF((INDEX(S2PQ_relational[],MATCH(Checklist48[[#This Row],[PIGUID&amp;NO]],S2PQ_relational[PIGUID &amp; "NO"],0),1))=Checklist48[[#This Row],[PIGUID]],"no aplicable",""))))</f>
        <v/>
      </c>
      <c r="Q224" s="57" t="str">
        <f>IF(Checklist48[[#This Row],[N/A]]="no aplicable",INDEX(S2PQ[[Preguntas del paso 2]:[Justification]],MATCH(Checklist48[[#This Row],[RelatedPQ]],S2PQ[S2PQGUID],0),3),"")</f>
        <v/>
      </c>
      <c r="R224" s="84"/>
    </row>
    <row r="225" spans="2:18" ht="56.25" x14ac:dyDescent="0.25">
      <c r="B225" s="51"/>
      <c r="C225" s="46" t="s">
        <v>546</v>
      </c>
      <c r="D225" s="58">
        <f>IF(Checklist48[[#This Row],[SGUID]]="",IF(Checklist48[[#This Row],[SSGUID]]="",0,1),1)</f>
        <v>1</v>
      </c>
      <c r="E225" s="46"/>
      <c r="F225" s="55" t="str">
        <f>_xlfn.IFNA(Checklist48[[#This Row],[RelatedPQ]],"NA")</f>
        <v/>
      </c>
      <c r="G225" s="55" t="str">
        <f>IF(Checklist48[[#This Row],[PIGUID]]="","",INDEX(S2PQ_relational[],MATCH(Checklist48[[#This Row],[PIGUID&amp;NO]],S2PQ_relational[PIGUID &amp; "NO"],0),2))</f>
        <v/>
      </c>
      <c r="H225" s="55" t="str">
        <f>Checklist48[[#This Row],[PIGUID]]&amp;"NO"</f>
        <v>NO</v>
      </c>
      <c r="I225" s="55" t="str">
        <f>IF(Checklist48[[#This Row],[PIGUID]]="","",INDEX(PIs[NA Exempt],MATCH(Checklist48[[#This Row],[PIGUID]],PIs[GUID],0),1))</f>
        <v/>
      </c>
      <c r="J225" s="57" t="str">
        <f>IF(Checklist48[[#This Row],[SGUID]]="",IF(Checklist48[[#This Row],[SSGUID]]="",IF(Checklist48[[#This Row],[PIGUID]]="","",INDEX(PIs[[Column1]:[SS]],MATCH(Checklist48[[#This Row],[PIGUID]],PIs[GUID],0),2)),INDEX(PIs[[Column1]:[SS]],MATCH(Checklist48[[#This Row],[SSGUID]],PIs[SSGUID],0),18)),INDEX(PIs[[Column1]:[SS]],MATCH(Checklist48[[#This Row],[SGUID]],PIs[SGUID],0),14))</f>
        <v>AQ 20.06 Todos los recintos en los cuerpos de agua</v>
      </c>
      <c r="K225" s="57" t="str">
        <f>IF(Checklist48[[#This Row],[SGUID]]="",IF(Checklist48[[#This Row],[SSGUID]]="",IF(Checklist48[[#This Row],[PIGUID]]="","",INDEX(PIs[[Column1]:[SS]],MATCH(Checklist48[[#This Row],[PIGUID]],PIs[GUID],0),4)),INDEX(PIs[[Column1]:[Ssbody]],MATCH(Checklist48[[#This Row],[SSGUID]],PIs[SSGUID],0),19)),INDEX(PIs[[Column1]:[SS]],MATCH(Checklist48[[#This Row],[SGUID]],PIs[SGUID],0),15))</f>
        <v>-</v>
      </c>
      <c r="L225" s="57" t="str">
        <f>IF(Checklist48[[#This Row],[SGUID]]="",IF(Checklist48[[#This Row],[SSGUID]]="",INDEX(PIs[[Column1]:[SS]],MATCH(Checklist48[[#This Row],[PIGUID]],PIs[GUID],0),6),""),"")</f>
        <v/>
      </c>
      <c r="M225" s="57" t="str">
        <f>IF(Checklist48[[#This Row],[SSGUID]]="",IF(Checklist48[[#This Row],[PIGUID]]="","",INDEX(PIs[[Column1]:[SS]],MATCH(Checklist48[[#This Row],[PIGUID]],PIs[GUID],0),8)),"")</f>
        <v/>
      </c>
      <c r="N225" s="84"/>
      <c r="O225" s="84"/>
      <c r="P225" s="57" t="str">
        <f>IF(Checklist48[[#This Row],[ifna]]="NA","",IF(Checklist48[[#This Row],[RelatedPQ]]=0,"",IF(Checklist48[[#This Row],[RelatedPQ]]="","",IF((INDEX(S2PQ_relational[],MATCH(Checklist48[[#This Row],[PIGUID&amp;NO]],S2PQ_relational[PIGUID &amp; "NO"],0),1))=Checklist48[[#This Row],[PIGUID]],"no aplicable",""))))</f>
        <v/>
      </c>
      <c r="Q225" s="57" t="str">
        <f>IF(Checklist48[[#This Row],[N/A]]="no aplicable",INDEX(S2PQ[[Preguntas del paso 2]:[Justification]],MATCH(Checklist48[[#This Row],[RelatedPQ]],S2PQ[S2PQGUID],0),3),"")</f>
        <v/>
      </c>
      <c r="R225" s="84"/>
    </row>
    <row r="226" spans="2:18" ht="33.75" x14ac:dyDescent="0.25">
      <c r="B226" s="51"/>
      <c r="C226" s="46"/>
      <c r="D226" s="58">
        <f>IF(Checklist48[[#This Row],[SGUID]]="",IF(Checklist48[[#This Row],[SSGUID]]="",0,1),1)</f>
        <v>0</v>
      </c>
      <c r="E226" s="46" t="s">
        <v>775</v>
      </c>
      <c r="F226" s="55" t="str">
        <f>_xlfn.IFNA(Checklist48[[#This Row],[RelatedPQ]],"NA")</f>
        <v>NA</v>
      </c>
      <c r="G226" s="55" t="e">
        <f>IF(Checklist48[[#This Row],[PIGUID]]="","",INDEX(S2PQ_relational[],MATCH(Checklist48[[#This Row],[PIGUID&amp;NO]],S2PQ_relational[PIGUID &amp; "NO"],0),2))</f>
        <v>#N/A</v>
      </c>
      <c r="H226" s="55" t="str">
        <f>Checklist48[[#This Row],[PIGUID]]&amp;"NO"</f>
        <v>6qbD6qmKnNbzIIXt14c5L7NO</v>
      </c>
      <c r="I226" s="55" t="b">
        <f>IF(Checklist48[[#This Row],[PIGUID]]="","",INDEX(PIs[NA Exempt],MATCH(Checklist48[[#This Row],[PIGUID]],PIs[GUID],0),1))</f>
        <v>0</v>
      </c>
      <c r="J226" s="57" t="str">
        <f>IF(Checklist48[[#This Row],[SGUID]]="",IF(Checklist48[[#This Row],[SSGUID]]="",IF(Checklist48[[#This Row],[PIGUID]]="","",INDEX(PIs[[Column1]:[SS]],MATCH(Checklist48[[#This Row],[PIGUID]],PIs[GUID],0),2)),INDEX(PIs[[Column1]:[SS]],MATCH(Checklist48[[#This Row],[SSGUID]],PIs[SSGUID],0),18)),INDEX(PIs[[Column1]:[SS]],MATCH(Checklist48[[#This Row],[SGUID]],PIs[SGUID],0),14))</f>
        <v>AQ-GFS 20.06.01</v>
      </c>
      <c r="K226" s="57" t="str">
        <f>IF(Checklist48[[#This Row],[SGUID]]="",IF(Checklist48[[#This Row],[SSGUID]]="",IF(Checklist48[[#This Row],[PIGUID]]="","",INDEX(PIs[[Column1]:[SS]],MATCH(Checklist48[[#This Row],[PIGUID]],PIs[GUID],0),4)),INDEX(PIs[[Column1]:[Ssbody]],MATCH(Checklist48[[#This Row],[SSGUID]],PIs[SSGUID],0),19)),INDEX(PIs[[Column1]:[SS]],MATCH(Checklist48[[#This Row],[SGUID]],PIs[SGUID],0),15))</f>
        <v>Las redes de cultivo suspendidas no tocan nunca el fondo del cuerpo de agua.</v>
      </c>
      <c r="L226" s="57" t="str">
        <f>IF(Checklist48[[#This Row],[SGUID]]="",IF(Checklist48[[#This Row],[SSGUID]]="",INDEX(PIs[[Column1]:[SS]],MATCH(Checklist48[[#This Row],[PIGUID]],PIs[GUID],0),6),""),"")</f>
        <v>Los registros de las medidas de profundidad deben demostrar que las redes de cultivo no tocan nunca el fondo del cuerpo de agua donde están suspendidas.</v>
      </c>
      <c r="M226" s="57" t="str">
        <f>IF(Checklist48[[#This Row],[SSGUID]]="",IF(Checklist48[[#This Row],[PIGUID]]="","",INDEX(PIs[[Column1]:[SS]],MATCH(Checklist48[[#This Row],[PIGUID]],PIs[GUID],0),8)),"")</f>
        <v>Obligación Mayor</v>
      </c>
      <c r="N226" s="84"/>
      <c r="O226" s="84"/>
      <c r="P226" s="57" t="str">
        <f>IF(Checklist48[[#This Row],[ifna]]="NA","",IF(Checklist48[[#This Row],[RelatedPQ]]=0,"",IF(Checklist48[[#This Row],[RelatedPQ]]="","",IF((INDEX(S2PQ_relational[],MATCH(Checklist48[[#This Row],[PIGUID&amp;NO]],S2PQ_relational[PIGUID &amp; "NO"],0),1))=Checklist48[[#This Row],[PIGUID]],"no aplicable",""))))</f>
        <v/>
      </c>
      <c r="Q226" s="57" t="str">
        <f>IF(Checklist48[[#This Row],[N/A]]="no aplicable",INDEX(S2PQ[[Preguntas del paso 2]:[Justification]],MATCH(Checklist48[[#This Row],[RelatedPQ]],S2PQ[S2PQGUID],0),3),"")</f>
        <v/>
      </c>
      <c r="R226" s="84"/>
    </row>
    <row r="227" spans="2:18" ht="202.5" x14ac:dyDescent="0.25">
      <c r="B227" s="51"/>
      <c r="C227" s="46"/>
      <c r="D227" s="58">
        <f>IF(Checklist48[[#This Row],[SGUID]]="",IF(Checklist48[[#This Row],[SSGUID]]="",0,1),1)</f>
        <v>0</v>
      </c>
      <c r="E227" s="46" t="s">
        <v>769</v>
      </c>
      <c r="F227" s="55" t="str">
        <f>_xlfn.IFNA(Checklist48[[#This Row],[RelatedPQ]],"NA")</f>
        <v>NA</v>
      </c>
      <c r="G227" s="55" t="e">
        <f>IF(Checklist48[[#This Row],[PIGUID]]="","",INDEX(S2PQ_relational[],MATCH(Checklist48[[#This Row],[PIGUID&amp;NO]],S2PQ_relational[PIGUID &amp; "NO"],0),2))</f>
        <v>#N/A</v>
      </c>
      <c r="H227" s="55" t="str">
        <f>Checklist48[[#This Row],[PIGUID]]&amp;"NO"</f>
        <v>6imVKRARYKYEbRjVg7LbTgNO</v>
      </c>
      <c r="I227" s="55" t="b">
        <f>IF(Checklist48[[#This Row],[PIGUID]]="","",INDEX(PIs[NA Exempt],MATCH(Checklist48[[#This Row],[PIGUID]],PIs[GUID],0),1))</f>
        <v>0</v>
      </c>
      <c r="J227" s="57" t="str">
        <f>IF(Checklist48[[#This Row],[SGUID]]="",IF(Checklist48[[#This Row],[SSGUID]]="",IF(Checklist48[[#This Row],[PIGUID]]="","",INDEX(PIs[[Column1]:[SS]],MATCH(Checklist48[[#This Row],[PIGUID]],PIs[GUID],0),2)),INDEX(PIs[[Column1]:[SS]],MATCH(Checklist48[[#This Row],[SSGUID]],PIs[SSGUID],0),18)),INDEX(PIs[[Column1]:[SS]],MATCH(Checklist48[[#This Row],[SGUID]],PIs[SGUID],0),14))</f>
        <v>AQ-GFS 20.06.02</v>
      </c>
      <c r="K227" s="57" t="str">
        <f>IF(Checklist48[[#This Row],[SGUID]]="",IF(Checklist48[[#This Row],[SSGUID]]="",IF(Checklist48[[#This Row],[PIGUID]]="","",INDEX(PIs[[Column1]:[SS]],MATCH(Checklist48[[#This Row],[PIGUID]],PIs[GUID],0),4)),INDEX(PIs[[Column1]:[Ssbody]],MATCH(Checklist48[[#This Row],[SSGUID]],PIs[SSGUID],0),19)),INDEX(PIs[[Column1]:[SS]],MATCH(Checklist48[[#This Row],[SGUID]],PIs[SGUID],0),15))</f>
        <v>Las redes en uso se identifican individualmente y se mantienen en buen estado.</v>
      </c>
      <c r="L227" s="57" t="str">
        <f>IF(Checklist48[[#This Row],[SGUID]]="",IF(Checklist48[[#This Row],[SSGUID]]="",INDEX(PIs[[Column1]:[SS]],MATCH(Checklist48[[#This Row],[PIGUID]],PIs[GUID],0),6),""),"")</f>
        <v>Se deben conservar registros de mantenimiento para cada red, documentando antigüedad, estado, reparación, tipos y fechas de los tratamientos/limpieza, ubicación, registros de inspecciones de redes, observaciones de los buzos (cuando corresponda) y registros de acciones correctivas realizadas en base a las operaciones de vigilancia.
La integridad de las redes se debe comprobar visualmente con la frecuencia requerida por la evaluación de riesgos o por las indicaciones del fabricante, e inmediatamente después de cualquier evento especial (p. ej, una tormenta), para asegurar que se identifique y corrija cualquier daño que pueda dar lugar a un riesgo de escape de las especies acuáticas de cultivo. Se debe probar la resistencia de la red de acuerdo con las indicaciones del fabricante.</v>
      </c>
      <c r="M227" s="57" t="str">
        <f>IF(Checklist48[[#This Row],[SSGUID]]="",IF(Checklist48[[#This Row],[PIGUID]]="","",INDEX(PIs[[Column1]:[SS]],MATCH(Checklist48[[#This Row],[PIGUID]],PIs[GUID],0),8)),"")</f>
        <v>Obligación Mayor</v>
      </c>
      <c r="N227" s="84"/>
      <c r="O227" s="84"/>
      <c r="P227" s="57" t="str">
        <f>IF(Checklist48[[#This Row],[ifna]]="NA","",IF(Checklist48[[#This Row],[RelatedPQ]]=0,"",IF(Checklist48[[#This Row],[RelatedPQ]]="","",IF((INDEX(S2PQ_relational[],MATCH(Checklist48[[#This Row],[PIGUID&amp;NO]],S2PQ_relational[PIGUID &amp; "NO"],0),1))=Checklist48[[#This Row],[PIGUID]],"no aplicable",""))))</f>
        <v/>
      </c>
      <c r="Q227" s="57" t="str">
        <f>IF(Checklist48[[#This Row],[N/A]]="no aplicable",INDEX(S2PQ[[Preguntas del paso 2]:[Justification]],MATCH(Checklist48[[#This Row],[RelatedPQ]],S2PQ[S2PQGUID],0),3),"")</f>
        <v/>
      </c>
      <c r="R227" s="84"/>
    </row>
    <row r="228" spans="2:18" ht="67.5" x14ac:dyDescent="0.25">
      <c r="B228" s="51"/>
      <c r="C228" s="46"/>
      <c r="D228" s="58">
        <f>IF(Checklist48[[#This Row],[SGUID]]="",IF(Checklist48[[#This Row],[SSGUID]]="",0,1),1)</f>
        <v>0</v>
      </c>
      <c r="E228" s="46" t="s">
        <v>751</v>
      </c>
      <c r="F228" s="55" t="str">
        <f>_xlfn.IFNA(Checklist48[[#This Row],[RelatedPQ]],"NA")</f>
        <v>NA</v>
      </c>
      <c r="G228" s="55" t="e">
        <f>IF(Checklist48[[#This Row],[PIGUID]]="","",INDEX(S2PQ_relational[],MATCH(Checklist48[[#This Row],[PIGUID&amp;NO]],S2PQ_relational[PIGUID &amp; "NO"],0),2))</f>
        <v>#N/A</v>
      </c>
      <c r="H228" s="55" t="str">
        <f>Checklist48[[#This Row],[PIGUID]]&amp;"NO"</f>
        <v>3KInBvl6R8ekv0iL4RVO8LNO</v>
      </c>
      <c r="I228" s="55" t="b">
        <f>IF(Checklist48[[#This Row],[PIGUID]]="","",INDEX(PIs[NA Exempt],MATCH(Checklist48[[#This Row],[PIGUID]],PIs[GUID],0),1))</f>
        <v>0</v>
      </c>
      <c r="J228" s="57" t="str">
        <f>IF(Checklist48[[#This Row],[SGUID]]="",IF(Checklist48[[#This Row],[SSGUID]]="",IF(Checklist48[[#This Row],[PIGUID]]="","",INDEX(PIs[[Column1]:[SS]],MATCH(Checklist48[[#This Row],[PIGUID]],PIs[GUID],0),2)),INDEX(PIs[[Column1]:[SS]],MATCH(Checklist48[[#This Row],[SSGUID]],PIs[SSGUID],0),18)),INDEX(PIs[[Column1]:[SS]],MATCH(Checklist48[[#This Row],[SGUID]],PIs[SGUID],0),14))</f>
        <v>AQ-GFS 20.06.03</v>
      </c>
      <c r="K228" s="57" t="str">
        <f>IF(Checklist48[[#This Row],[SGUID]]="",IF(Checklist48[[#This Row],[SSGUID]]="",IF(Checklist48[[#This Row],[PIGUID]]="","",INDEX(PIs[[Column1]:[SS]],MATCH(Checklist48[[#This Row],[PIGUID]],PIs[GUID],0),4)),INDEX(PIs[[Column1]:[Ssbody]],MATCH(Checklist48[[#This Row],[SSGUID]],PIs[SSGUID],0),19)),INDEX(PIs[[Column1]:[SS]],MATCH(Checklist48[[#This Row],[SGUID]],PIs[SGUID],0),15))</f>
        <v>Los tamaños de las mallas de las redes registrados son apropiados para el tamaño de las especies acuáticas de cultivo (incluidas las especies cohabitantes), para prevenir escapes y el riesgo de que las especies acuáticas de cultivo sufran lesiones.</v>
      </c>
      <c r="L228" s="57" t="str">
        <f>IF(Checklist48[[#This Row],[SGUID]]="",IF(Checklist48[[#This Row],[SSGUID]]="",INDEX(PIs[[Column1]:[SS]],MATCH(Checklist48[[#This Row],[PIGUID]],PIs[GUID],0),6),""),"")</f>
        <v>Debe haber registros de las medidas de las mallas de las redes. Los tamaños de las mallas de las redes deben ser apropiados para el tamaño de las especies acuáticas de cultivo (incluidas las especies cohabitantes), para prevenir escapes y el riesgo de que las especies acuáticas de cultivo sufran lesiones.</v>
      </c>
      <c r="M228" s="57" t="str">
        <f>IF(Checklist48[[#This Row],[SSGUID]]="",IF(Checklist48[[#This Row],[PIGUID]]="","",INDEX(PIs[[Column1]:[SS]],MATCH(Checklist48[[#This Row],[PIGUID]],PIs[GUID],0),8)),"")</f>
        <v>Obligación Mayor</v>
      </c>
      <c r="N228" s="84"/>
      <c r="O228" s="84"/>
      <c r="P228" s="57" t="str">
        <f>IF(Checklist48[[#This Row],[ifna]]="NA","",IF(Checklist48[[#This Row],[RelatedPQ]]=0,"",IF(Checklist48[[#This Row],[RelatedPQ]]="","",IF((INDEX(S2PQ_relational[],MATCH(Checklist48[[#This Row],[PIGUID&amp;NO]],S2PQ_relational[PIGUID &amp; "NO"],0),1))=Checklist48[[#This Row],[PIGUID]],"no aplicable",""))))</f>
        <v/>
      </c>
      <c r="Q228" s="57" t="str">
        <f>IF(Checklist48[[#This Row],[N/A]]="no aplicable",INDEX(S2PQ[[Preguntas del paso 2]:[Justification]],MATCH(Checklist48[[#This Row],[RelatedPQ]],S2PQ[S2PQGUID],0),3),"")</f>
        <v/>
      </c>
      <c r="R228" s="84"/>
    </row>
    <row r="229" spans="2:18" ht="213.75" x14ac:dyDescent="0.25">
      <c r="B229" s="51"/>
      <c r="C229" s="46"/>
      <c r="D229" s="58">
        <f>IF(Checklist48[[#This Row],[SGUID]]="",IF(Checklist48[[#This Row],[SSGUID]]="",0,1),1)</f>
        <v>0</v>
      </c>
      <c r="E229" s="46" t="s">
        <v>757</v>
      </c>
      <c r="F229" s="55" t="str">
        <f>_xlfn.IFNA(Checklist48[[#This Row],[RelatedPQ]],"NA")</f>
        <v>NA</v>
      </c>
      <c r="G229" s="55" t="e">
        <f>IF(Checklist48[[#This Row],[PIGUID]]="","",INDEX(S2PQ_relational[],MATCH(Checklist48[[#This Row],[PIGUID&amp;NO]],S2PQ_relational[PIGUID &amp; "NO"],0),2))</f>
        <v>#N/A</v>
      </c>
      <c r="H229" s="55" t="str">
        <f>Checklist48[[#This Row],[PIGUID]]&amp;"NO"</f>
        <v>3IhAmVkwHYmwd1Ud9NTdu1NO</v>
      </c>
      <c r="I229" s="55" t="b">
        <f>IF(Checklist48[[#This Row],[PIGUID]]="","",INDEX(PIs[NA Exempt],MATCH(Checklist48[[#This Row],[PIGUID]],PIs[GUID],0),1))</f>
        <v>0</v>
      </c>
      <c r="J229" s="57" t="str">
        <f>IF(Checklist48[[#This Row],[SGUID]]="",IF(Checklist48[[#This Row],[SSGUID]]="",IF(Checklist48[[#This Row],[PIGUID]]="","",INDEX(PIs[[Column1]:[SS]],MATCH(Checklist48[[#This Row],[PIGUID]],PIs[GUID],0),2)),INDEX(PIs[[Column1]:[SS]],MATCH(Checklist48[[#This Row],[SSGUID]],PIs[SSGUID],0),18)),INDEX(PIs[[Column1]:[SS]],MATCH(Checklist48[[#This Row],[SGUID]],PIs[SGUID],0),14))</f>
        <v>AQ-GFS 20.06.04</v>
      </c>
      <c r="K229" s="57" t="str">
        <f>IF(Checklist48[[#This Row],[SGUID]]="",IF(Checklist48[[#This Row],[SSGUID]]="",IF(Checklist48[[#This Row],[PIGUID]]="","",INDEX(PIs[[Column1]:[SS]],MATCH(Checklist48[[#This Row],[PIGUID]],PIs[GUID],0),4)),INDEX(PIs[[Column1]:[Ssbody]],MATCH(Checklist48[[#This Row],[SSGUID]],PIs[SSGUID],0),19)),INDEX(PIs[[Column1]:[SS]],MATCH(Checklist48[[#This Row],[SGUID]],PIs[SGUID],0),15))</f>
        <v>Los recintos y los sistemas de amarre están adecuadamente diseñados para el lugar y las condiciones climáticas en los que se van a encontrar, de acuerdo con una evaluación de riesgos, y están correctamente instalados.</v>
      </c>
      <c r="L229" s="57" t="str">
        <f>IF(Checklist48[[#This Row],[SGUID]]="",IF(Checklist48[[#This Row],[SSGUID]]="",INDEX(PIs[[Column1]:[SS]],MATCH(Checklist48[[#This Row],[PIGUID]],PIs[GUID],0),6),""),"")</f>
        <v>En la auditoría realizada por el organismo de certificación (OC) debe haber disponible una evaluación de riesgos que tenga en cuenta la adecuación del diseño de las jaulas y los amarres.
Debe haber disponibles especificaciones para las jaulas y los sistemas de amarre, incluidos los nombres de la(s) persona(s) o la empresa que realizan las instalaciones.
Debe haber disponible evidencia de la experiencia/las cualificaciones de las personas responsables de la instalación y el mantenimiento.
Debe haber disponible un plan documentado para el mantenimiento de las anclas, el equipo de amarre y las jaulas, y que incluya información sobre las partes renovadas. El mantenimiento regular de los recintos y los sistemas de amarre debe ser realizado por personas con formación o experiencia apropiadas y de acuerdo con un plan escrito.</v>
      </c>
      <c r="M229" s="57" t="str">
        <f>IF(Checklist48[[#This Row],[SSGUID]]="",IF(Checklist48[[#This Row],[PIGUID]]="","",INDEX(PIs[[Column1]:[SS]],MATCH(Checklist48[[#This Row],[PIGUID]],PIs[GUID],0),8)),"")</f>
        <v>Obligación Mayor</v>
      </c>
      <c r="N229" s="84"/>
      <c r="O229" s="84"/>
      <c r="P229" s="57" t="str">
        <f>IF(Checklist48[[#This Row],[ifna]]="NA","",IF(Checklist48[[#This Row],[RelatedPQ]]=0,"",IF(Checklist48[[#This Row],[RelatedPQ]]="","",IF((INDEX(S2PQ_relational[],MATCH(Checklist48[[#This Row],[PIGUID&amp;NO]],S2PQ_relational[PIGUID &amp; "NO"],0),1))=Checklist48[[#This Row],[PIGUID]],"no aplicable",""))))</f>
        <v/>
      </c>
      <c r="Q229" s="57" t="str">
        <f>IF(Checklist48[[#This Row],[N/A]]="no aplicable",INDEX(S2PQ[[Preguntas del paso 2]:[Justification]],MATCH(Checklist48[[#This Row],[RelatedPQ]],S2PQ[S2PQGUID],0),3),"")</f>
        <v/>
      </c>
      <c r="R229" s="84"/>
    </row>
    <row r="230" spans="2:18" ht="33.75" x14ac:dyDescent="0.25">
      <c r="B230" s="51"/>
      <c r="C230" s="46"/>
      <c r="D230" s="58">
        <f>IF(Checklist48[[#This Row],[SGUID]]="",IF(Checklist48[[#This Row],[SSGUID]]="",0,1),1)</f>
        <v>0</v>
      </c>
      <c r="E230" s="46" t="s">
        <v>539</v>
      </c>
      <c r="F230" s="55" t="str">
        <f>_xlfn.IFNA(Checklist48[[#This Row],[RelatedPQ]],"NA")</f>
        <v>NA</v>
      </c>
      <c r="G230" s="55" t="e">
        <f>IF(Checklist48[[#This Row],[PIGUID]]="","",INDEX(S2PQ_relational[],MATCH(Checklist48[[#This Row],[PIGUID&amp;NO]],S2PQ_relational[PIGUID &amp; "NO"],0),2))</f>
        <v>#N/A</v>
      </c>
      <c r="H230" s="55" t="str">
        <f>Checklist48[[#This Row],[PIGUID]]&amp;"NO"</f>
        <v>1YyvfXewlDkS8n5ZwSl9JPNO</v>
      </c>
      <c r="I230" s="55" t="b">
        <f>IF(Checklist48[[#This Row],[PIGUID]]="","",INDEX(PIs[NA Exempt],MATCH(Checklist48[[#This Row],[PIGUID]],PIs[GUID],0),1))</f>
        <v>0</v>
      </c>
      <c r="J230" s="57" t="str">
        <f>IF(Checklist48[[#This Row],[SGUID]]="",IF(Checklist48[[#This Row],[SSGUID]]="",IF(Checklist48[[#This Row],[PIGUID]]="","",INDEX(PIs[[Column1]:[SS]],MATCH(Checklist48[[#This Row],[PIGUID]],PIs[GUID],0),2)),INDEX(PIs[[Column1]:[SS]],MATCH(Checklist48[[#This Row],[SSGUID]],PIs[SSGUID],0),18)),INDEX(PIs[[Column1]:[SS]],MATCH(Checklist48[[#This Row],[SGUID]],PIs[SGUID],0),14))</f>
        <v>AQ-GFS 20.06.05</v>
      </c>
      <c r="K230" s="57" t="str">
        <f>IF(Checklist48[[#This Row],[SGUID]]="",IF(Checklist48[[#This Row],[SSGUID]]="",IF(Checklist48[[#This Row],[PIGUID]]="","",INDEX(PIs[[Column1]:[SS]],MATCH(Checklist48[[#This Row],[PIGUID]],PIs[GUID],0),4)),INDEX(PIs[[Column1]:[Ssbody]],MATCH(Checklist48[[#This Row],[SSGUID]],PIs[SSGUID],0),19)),INDEX(PIs[[Column1]:[SS]],MATCH(Checklist48[[#This Row],[SGUID]],PIs[SGUID],0),15))</f>
        <v>Los recintos están claramente señalizados para ayudar a la navegación.</v>
      </c>
      <c r="L230" s="57" t="str">
        <f>IF(Checklist48[[#This Row],[SGUID]]="",IF(Checklist48[[#This Row],[SSGUID]]="",INDEX(PIs[[Column1]:[SS]],MATCH(Checklist48[[#This Row],[PIGUID]],PIs[GUID],0),6),""),"")</f>
        <v>Los recintos deben estar claramente señalizados cuando sea necesario.</v>
      </c>
      <c r="M230" s="57" t="str">
        <f>IF(Checklist48[[#This Row],[SSGUID]]="",IF(Checklist48[[#This Row],[PIGUID]]="","",INDEX(PIs[[Column1]:[SS]],MATCH(Checklist48[[#This Row],[PIGUID]],PIs[GUID],0),8)),"")</f>
        <v>Obligación Mayor</v>
      </c>
      <c r="N230" s="84"/>
      <c r="O230" s="84"/>
      <c r="P230" s="57" t="str">
        <f>IF(Checklist48[[#This Row],[ifna]]="NA","",IF(Checklist48[[#This Row],[RelatedPQ]]=0,"",IF(Checklist48[[#This Row],[RelatedPQ]]="","",IF((INDEX(S2PQ_relational[],MATCH(Checklist48[[#This Row],[PIGUID&amp;NO]],S2PQ_relational[PIGUID &amp; "NO"],0),1))=Checklist48[[#This Row],[PIGUID]],"no aplicable",""))))</f>
        <v/>
      </c>
      <c r="Q230" s="57" t="str">
        <f>IF(Checklist48[[#This Row],[N/A]]="no aplicable",INDEX(S2PQ[[Preguntas del paso 2]:[Justification]],MATCH(Checklist48[[#This Row],[RelatedPQ]],S2PQ[S2PQGUID],0),3),"")</f>
        <v/>
      </c>
      <c r="R230" s="84"/>
    </row>
    <row r="231" spans="2:18" ht="33.75" x14ac:dyDescent="0.25">
      <c r="B231" s="51"/>
      <c r="C231" s="46" t="s">
        <v>553</v>
      </c>
      <c r="D231" s="58">
        <f>IF(Checklist48[[#This Row],[SGUID]]="",IF(Checklist48[[#This Row],[SSGUID]]="",0,1),1)</f>
        <v>1</v>
      </c>
      <c r="E231" s="46"/>
      <c r="F231" s="55" t="str">
        <f>_xlfn.IFNA(Checklist48[[#This Row],[RelatedPQ]],"NA")</f>
        <v/>
      </c>
      <c r="G231" s="55" t="str">
        <f>IF(Checklist48[[#This Row],[PIGUID]]="","",INDEX(S2PQ_relational[],MATCH(Checklist48[[#This Row],[PIGUID&amp;NO]],S2PQ_relational[PIGUID &amp; "NO"],0),2))</f>
        <v/>
      </c>
      <c r="H231" s="55" t="str">
        <f>Checklist48[[#This Row],[PIGUID]]&amp;"NO"</f>
        <v>NO</v>
      </c>
      <c r="I231" s="55" t="str">
        <f>IF(Checklist48[[#This Row],[PIGUID]]="","",INDEX(PIs[NA Exempt],MATCH(Checklist48[[#This Row],[PIGUID]],PIs[GUID],0),1))</f>
        <v/>
      </c>
      <c r="J231" s="57" t="str">
        <f>IF(Checklist48[[#This Row],[SGUID]]="",IF(Checklist48[[#This Row],[SSGUID]]="",IF(Checklist48[[#This Row],[PIGUID]]="","",INDEX(PIs[[Column1]:[SS]],MATCH(Checklist48[[#This Row],[PIGUID]],PIs[GUID],0),2)),INDEX(PIs[[Column1]:[SS]],MATCH(Checklist48[[#This Row],[SSGUID]],PIs[SSGUID],0),18)),INDEX(PIs[[Column1]:[SS]],MATCH(Checklist48[[#This Row],[SGUID]],PIs[SGUID],0),14))</f>
        <v>AQ 20.07 Estanques</v>
      </c>
      <c r="K231" s="57" t="str">
        <f>IF(Checklist48[[#This Row],[SGUID]]="",IF(Checklist48[[#This Row],[SSGUID]]="",IF(Checklist48[[#This Row],[PIGUID]]="","",INDEX(PIs[[Column1]:[SS]],MATCH(Checklist48[[#This Row],[PIGUID]],PIs[GUID],0),4)),INDEX(PIs[[Column1]:[Ssbody]],MATCH(Checklist48[[#This Row],[SSGUID]],PIs[SSGUID],0),19)),INDEX(PIs[[Column1]:[SS]],MATCH(Checklist48[[#This Row],[SGUID]],PIs[SGUID],0),15))</f>
        <v>Además de los requisitos de protección de los alimentos, consulte AQ 10.</v>
      </c>
      <c r="L231" s="57" t="str">
        <f>IF(Checklist48[[#This Row],[SGUID]]="",IF(Checklist48[[#This Row],[SSGUID]]="",INDEX(PIs[[Column1]:[SS]],MATCH(Checklist48[[#This Row],[PIGUID]],PIs[GUID],0),6),""),"")</f>
        <v/>
      </c>
      <c r="M231" s="57" t="str">
        <f>IF(Checklist48[[#This Row],[SSGUID]]="",IF(Checklist48[[#This Row],[PIGUID]]="","",INDEX(PIs[[Column1]:[SS]],MATCH(Checklist48[[#This Row],[PIGUID]],PIs[GUID],0),8)),"")</f>
        <v/>
      </c>
      <c r="N231" s="84"/>
      <c r="O231" s="84"/>
      <c r="P231" s="57" t="str">
        <f>IF(Checklist48[[#This Row],[ifna]]="NA","",IF(Checklist48[[#This Row],[RelatedPQ]]=0,"",IF(Checklist48[[#This Row],[RelatedPQ]]="","",IF((INDEX(S2PQ_relational[],MATCH(Checklist48[[#This Row],[PIGUID&amp;NO]],S2PQ_relational[PIGUID &amp; "NO"],0),1))=Checklist48[[#This Row],[PIGUID]],"no aplicable",""))))</f>
        <v/>
      </c>
      <c r="Q231" s="57" t="str">
        <f>IF(Checklist48[[#This Row],[N/A]]="no aplicable",INDEX(S2PQ[[Preguntas del paso 2]:[Justification]],MATCH(Checklist48[[#This Row],[RelatedPQ]],S2PQ[S2PQGUID],0),3),"")</f>
        <v/>
      </c>
      <c r="R231" s="84"/>
    </row>
    <row r="232" spans="2:18" ht="157.5" x14ac:dyDescent="0.25">
      <c r="B232" s="51"/>
      <c r="C232" s="46"/>
      <c r="D232" s="58">
        <f>IF(Checklist48[[#This Row],[SGUID]]="",IF(Checklist48[[#This Row],[SSGUID]]="",0,1),1)</f>
        <v>0</v>
      </c>
      <c r="E232" s="46" t="s">
        <v>554</v>
      </c>
      <c r="F232" s="55" t="str">
        <f>_xlfn.IFNA(Checklist48[[#This Row],[RelatedPQ]],"NA")</f>
        <v>NA</v>
      </c>
      <c r="G232" s="55" t="e">
        <f>IF(Checklist48[[#This Row],[PIGUID]]="","",INDEX(S2PQ_relational[],MATCH(Checklist48[[#This Row],[PIGUID&amp;NO]],S2PQ_relational[PIGUID &amp; "NO"],0),2))</f>
        <v>#N/A</v>
      </c>
      <c r="H232" s="55" t="str">
        <f>Checklist48[[#This Row],[PIGUID]]&amp;"NO"</f>
        <v>6aHs2oKowuokGeSHD5wKJbNO</v>
      </c>
      <c r="I232" s="55" t="b">
        <f>IF(Checklist48[[#This Row],[PIGUID]]="","",INDEX(PIs[NA Exempt],MATCH(Checklist48[[#This Row],[PIGUID]],PIs[GUID],0),1))</f>
        <v>0</v>
      </c>
      <c r="J232" s="57" t="str">
        <f>IF(Checklist48[[#This Row],[SGUID]]="",IF(Checklist48[[#This Row],[SSGUID]]="",IF(Checklist48[[#This Row],[PIGUID]]="","",INDEX(PIs[[Column1]:[SS]],MATCH(Checklist48[[#This Row],[PIGUID]],PIs[GUID],0),2)),INDEX(PIs[[Column1]:[SS]],MATCH(Checklist48[[#This Row],[SSGUID]],PIs[SSGUID],0),18)),INDEX(PIs[[Column1]:[SS]],MATCH(Checklist48[[#This Row],[SGUID]],PIs[SGUID],0),14))</f>
        <v>AQ-GFS 20.07.01</v>
      </c>
      <c r="K232" s="57" t="str">
        <f>IF(Checklist48[[#This Row],[SGUID]]="",IF(Checklist48[[#This Row],[SSGUID]]="",IF(Checklist48[[#This Row],[PIGUID]]="","",INDEX(PIs[[Column1]:[SS]],MATCH(Checklist48[[#This Row],[PIGUID]],PIs[GUID],0),4)),INDEX(PIs[[Column1]:[Ssbody]],MATCH(Checklist48[[#This Row],[SSGUID]],PIs[SSGUID],0),19)),INDEX(PIs[[Column1]:[SS]],MATCH(Checklist48[[#This Row],[SGUID]],PIs[SGUID],0),15))</f>
        <v>Se establecen períodos de barbecho y, cuando no haya barbecho, esto figura en el plan de salud acuícola (PSA).</v>
      </c>
      <c r="L232" s="57" t="str">
        <f>IF(Checklist48[[#This Row],[SGUID]]="",IF(Checklist48[[#This Row],[SSGUID]]="",INDEX(PIs[[Column1]:[SS]],MATCH(Checklist48[[#This Row],[PIGUID]],PIs[GUID],0),6),""),"")</f>
        <v>Las fechas de barbecho y de repoblación para los sitios/estanques (cuando sean unidades independientes) deben estar definidas y se deben conservar registros. Si los estanques no se drenan o vacían totalmente, se deben realizar revisiones para asegurar que se han retirado todas las especies acuáticas de cultivo de las unidades individuales, y es crucial que esto se haga antes cualquier tratamiento al agua remanente en el estanque. En la entrevista, los trabajadores deben poder demostrar que tienen conocimiento de dicho procedimiento. En caso de que no haya barbecho, esto debe figurar en el PSA. Debe haber una evaluación de riesgos de las especies acuáticas de cultivo.</v>
      </c>
      <c r="M232" s="57" t="str">
        <f>IF(Checklist48[[#This Row],[SSGUID]]="",IF(Checklist48[[#This Row],[PIGUID]]="","",INDEX(PIs[[Column1]:[SS]],MATCH(Checklist48[[#This Row],[PIGUID]],PIs[GUID],0),8)),"")</f>
        <v>Obligación Mayor</v>
      </c>
      <c r="N232" s="84"/>
      <c r="O232" s="84"/>
      <c r="P232" s="57" t="str">
        <f>IF(Checklist48[[#This Row],[ifna]]="NA","",IF(Checklist48[[#This Row],[RelatedPQ]]=0,"",IF(Checklist48[[#This Row],[RelatedPQ]]="","",IF((INDEX(S2PQ_relational[],MATCH(Checklist48[[#This Row],[PIGUID&amp;NO]],S2PQ_relational[PIGUID &amp; "NO"],0),1))=Checklist48[[#This Row],[PIGUID]],"no aplicable",""))))</f>
        <v/>
      </c>
      <c r="Q232" s="57" t="str">
        <f>IF(Checklist48[[#This Row],[N/A]]="no aplicable",INDEX(S2PQ[[Preguntas del paso 2]:[Justification]],MATCH(Checklist48[[#This Row],[RelatedPQ]],S2PQ[S2PQGUID],0),3),"")</f>
        <v/>
      </c>
      <c r="R232" s="84"/>
    </row>
    <row r="233" spans="2:18" ht="67.5" x14ac:dyDescent="0.25">
      <c r="B233" s="51"/>
      <c r="C233" s="46"/>
      <c r="D233" s="58">
        <f>IF(Checklist48[[#This Row],[SGUID]]="",IF(Checklist48[[#This Row],[SSGUID]]="",0,1),1)</f>
        <v>0</v>
      </c>
      <c r="E233" s="46" t="s">
        <v>1627</v>
      </c>
      <c r="F233" s="55" t="str">
        <f>_xlfn.IFNA(Checklist48[[#This Row],[RelatedPQ]],"NA")</f>
        <v>NA</v>
      </c>
      <c r="G233" s="55" t="e">
        <f>IF(Checklist48[[#This Row],[PIGUID]]="","",INDEX(S2PQ_relational[],MATCH(Checklist48[[#This Row],[PIGUID&amp;NO]],S2PQ_relational[PIGUID &amp; "NO"],0),2))</f>
        <v>#N/A</v>
      </c>
      <c r="H233" s="55" t="str">
        <f>Checklist48[[#This Row],[PIGUID]]&amp;"NO"</f>
        <v>5eDLFdBmq8FPoJvxaFOSPONO</v>
      </c>
      <c r="I233" s="55" t="b">
        <f>IF(Checklist48[[#This Row],[PIGUID]]="","",INDEX(PIs[NA Exempt],MATCH(Checklist48[[#This Row],[PIGUID]],PIs[GUID],0),1))</f>
        <v>0</v>
      </c>
      <c r="J233" s="57" t="str">
        <f>IF(Checklist48[[#This Row],[SGUID]]="",IF(Checklist48[[#This Row],[SSGUID]]="",IF(Checklist48[[#This Row],[PIGUID]]="","",INDEX(PIs[[Column1]:[SS]],MATCH(Checklist48[[#This Row],[PIGUID]],PIs[GUID],0),2)),INDEX(PIs[[Column1]:[SS]],MATCH(Checklist48[[#This Row],[SSGUID]],PIs[SSGUID],0),18)),INDEX(PIs[[Column1]:[SS]],MATCH(Checklist48[[#This Row],[SGUID]],PIs[SGUID],0),14))</f>
        <v>AQ-GFS 20.07.02</v>
      </c>
      <c r="K233" s="57" t="str">
        <f>IF(Checklist48[[#This Row],[SGUID]]="",IF(Checklist48[[#This Row],[SSGUID]]="",IF(Checklist48[[#This Row],[PIGUID]]="","",INDEX(PIs[[Column1]:[SS]],MATCH(Checklist48[[#This Row],[PIGUID]],PIs[GUID],0),4)),INDEX(PIs[[Column1]:[Ssbody]],MATCH(Checklist48[[#This Row],[SSGUID]],PIs[SSGUID],0),19)),INDEX(PIs[[Column1]:[SS]],MATCH(Checklist48[[#This Row],[SGUID]],PIs[SGUID],0),15))</f>
        <v>Las zonas de amortiguamiento vegetal y los corredores ecológicos alrededor de los sistemas de estanques y adyacentes a la finca se mantienen en buen estado y, dentro de lo viable, se mejoran.</v>
      </c>
      <c r="L233" s="57" t="str">
        <f>IF(Checklist48[[#This Row],[SGUID]]="",IF(Checklist48[[#This Row],[SSGUID]]="",INDEX(PIs[[Column1]:[SS]],MATCH(Checklist48[[#This Row],[PIGUID]],PIs[GUID],0),6),""),"")</f>
        <v>Las zonas de amortiguamiento vegetal y los corredores ecológicos se deben mantener para que se minimicen los efectos de las operaciones en el sitio sobre el medio ambiente. En caso de no haber zonas de amortiguamiento vegetal y corredores ecológicos, debe considerarse su creación.</v>
      </c>
      <c r="M233" s="57" t="str">
        <f>IF(Checklist48[[#This Row],[SSGUID]]="",IF(Checklist48[[#This Row],[PIGUID]]="","",INDEX(PIs[[Column1]:[SS]],MATCH(Checklist48[[#This Row],[PIGUID]],PIs[GUID],0),8)),"")</f>
        <v>Obligación Menor</v>
      </c>
      <c r="N233" s="84"/>
      <c r="O233" s="84"/>
      <c r="P233" s="57" t="str">
        <f>IF(Checklist48[[#This Row],[ifna]]="NA","",IF(Checklist48[[#This Row],[RelatedPQ]]=0,"",IF(Checklist48[[#This Row],[RelatedPQ]]="","",IF((INDEX(S2PQ_relational[],MATCH(Checklist48[[#This Row],[PIGUID&amp;NO]],S2PQ_relational[PIGUID &amp; "NO"],0),1))=Checklist48[[#This Row],[PIGUID]],"no aplicable",""))))</f>
        <v/>
      </c>
      <c r="Q233" s="57" t="str">
        <f>IF(Checklist48[[#This Row],[N/A]]="no aplicable",INDEX(S2PQ[[Preguntas del paso 2]:[Justification]],MATCH(Checklist48[[#This Row],[RelatedPQ]],S2PQ[S2PQGUID],0),3),"")</f>
        <v/>
      </c>
      <c r="R233" s="84"/>
    </row>
    <row r="234" spans="2:18" ht="56.25" x14ac:dyDescent="0.25">
      <c r="B234" s="51"/>
      <c r="C234" s="46"/>
      <c r="D234" s="58">
        <f>IF(Checklist48[[#This Row],[SGUID]]="",IF(Checklist48[[#This Row],[SSGUID]]="",0,1),1)</f>
        <v>0</v>
      </c>
      <c r="E234" s="46" t="s">
        <v>547</v>
      </c>
      <c r="F234" s="55" t="str">
        <f>_xlfn.IFNA(Checklist48[[#This Row],[RelatedPQ]],"NA")</f>
        <v>NA</v>
      </c>
      <c r="G234" s="55" t="e">
        <f>IF(Checklist48[[#This Row],[PIGUID]]="","",INDEX(S2PQ_relational[],MATCH(Checklist48[[#This Row],[PIGUID&amp;NO]],S2PQ_relational[PIGUID &amp; "NO"],0),2))</f>
        <v>#N/A</v>
      </c>
      <c r="H234" s="55" t="str">
        <f>Checklist48[[#This Row],[PIGUID]]&amp;"NO"</f>
        <v>sAGT3yktlismbt51J76MYNO</v>
      </c>
      <c r="I234" s="55" t="b">
        <f>IF(Checklist48[[#This Row],[PIGUID]]="","",INDEX(PIs[NA Exempt],MATCH(Checklist48[[#This Row],[PIGUID]],PIs[GUID],0),1))</f>
        <v>0</v>
      </c>
      <c r="J234" s="57" t="str">
        <f>IF(Checklist48[[#This Row],[SGUID]]="",IF(Checklist48[[#This Row],[SSGUID]]="",IF(Checklist48[[#This Row],[PIGUID]]="","",INDEX(PIs[[Column1]:[SS]],MATCH(Checklist48[[#This Row],[PIGUID]],PIs[GUID],0),2)),INDEX(PIs[[Column1]:[SS]],MATCH(Checklist48[[#This Row],[SSGUID]],PIs[SSGUID],0),18)),INDEX(PIs[[Column1]:[SS]],MATCH(Checklist48[[#This Row],[SGUID]],PIs[SGUID],0),14))</f>
        <v>AQ-GFS 20.07.03</v>
      </c>
      <c r="K234" s="57" t="str">
        <f>IF(Checklist48[[#This Row],[SGUID]]="",IF(Checklist48[[#This Row],[SSGUID]]="",IF(Checklist48[[#This Row],[PIGUID]]="","",INDEX(PIs[[Column1]:[SS]],MATCH(Checklist48[[#This Row],[PIGUID]],PIs[GUID],0),4)),INDEX(PIs[[Column1]:[Ssbody]],MATCH(Checklist48[[#This Row],[SSGUID]],PIs[SSGUID],0),19)),INDEX(PIs[[Column1]:[SS]],MATCH(Checklist48[[#This Row],[SGUID]],PIs[SGUID],0),15))</f>
        <v>No se utilizan aguas residuales ni estiércol como fertilizante.</v>
      </c>
      <c r="L234" s="57" t="str">
        <f>IF(Checklist48[[#This Row],[SGUID]]="",IF(Checklist48[[#This Row],[SSGUID]]="",INDEX(PIs[[Column1]:[SS]],MATCH(Checklist48[[#This Row],[PIGUID]],PIs[GUID],0),6),""),"")</f>
        <v>El productor debe demostrar que no se utilizan aguas residuales (tratadas o no tratadas) ni estiércol en la finca. En la entrevista, los trabajadores deben poder demostrar que tienen conocimiento de dicho procedimiento.</v>
      </c>
      <c r="M234" s="57" t="str">
        <f>IF(Checklist48[[#This Row],[SSGUID]]="",IF(Checklist48[[#This Row],[PIGUID]]="","",INDEX(PIs[[Column1]:[SS]],MATCH(Checklist48[[#This Row],[PIGUID]],PIs[GUID],0),8)),"")</f>
        <v>Obligación Mayor</v>
      </c>
      <c r="N234" s="84"/>
      <c r="O234" s="84"/>
      <c r="P234" s="57" t="str">
        <f>IF(Checklist48[[#This Row],[ifna]]="NA","",IF(Checklist48[[#This Row],[RelatedPQ]]=0,"",IF(Checklist48[[#This Row],[RelatedPQ]]="","",IF((INDEX(S2PQ_relational[],MATCH(Checklist48[[#This Row],[PIGUID&amp;NO]],S2PQ_relational[PIGUID &amp; "NO"],0),1))=Checklist48[[#This Row],[PIGUID]],"no aplicable",""))))</f>
        <v/>
      </c>
      <c r="Q234" s="57" t="str">
        <f>IF(Checklist48[[#This Row],[N/A]]="no aplicable",INDEX(S2PQ[[Preguntas del paso 2]:[Justification]],MATCH(Checklist48[[#This Row],[RelatedPQ]],S2PQ[S2PQGUID],0),3),"")</f>
        <v/>
      </c>
      <c r="R234" s="84"/>
    </row>
    <row r="235" spans="2:18" ht="56.25" x14ac:dyDescent="0.25">
      <c r="B235" s="51"/>
      <c r="C235" s="46"/>
      <c r="D235" s="58">
        <f>IF(Checklist48[[#This Row],[SGUID]]="",IF(Checklist48[[#This Row],[SSGUID]]="",0,1),1)</f>
        <v>0</v>
      </c>
      <c r="E235" s="46" t="s">
        <v>579</v>
      </c>
      <c r="F235" s="55" t="str">
        <f>_xlfn.IFNA(Checklist48[[#This Row],[RelatedPQ]],"NA")</f>
        <v>NA</v>
      </c>
      <c r="G235" s="55" t="e">
        <f>IF(Checklist48[[#This Row],[PIGUID]]="","",INDEX(S2PQ_relational[],MATCH(Checklist48[[#This Row],[PIGUID&amp;NO]],S2PQ_relational[PIGUID &amp; "NO"],0),2))</f>
        <v>#N/A</v>
      </c>
      <c r="H235" s="55" t="str">
        <f>Checklist48[[#This Row],[PIGUID]]&amp;"NO"</f>
        <v>2uDopRKJdfSQX3cZh9O6cmNO</v>
      </c>
      <c r="I235" s="55" t="b">
        <f>IF(Checklist48[[#This Row],[PIGUID]]="","",INDEX(PIs[NA Exempt],MATCH(Checklist48[[#This Row],[PIGUID]],PIs[GUID],0),1))</f>
        <v>0</v>
      </c>
      <c r="J235" s="57" t="str">
        <f>IF(Checklist48[[#This Row],[SGUID]]="",IF(Checklist48[[#This Row],[SSGUID]]="",IF(Checklist48[[#This Row],[PIGUID]]="","",INDEX(PIs[[Column1]:[SS]],MATCH(Checklist48[[#This Row],[PIGUID]],PIs[GUID],0),2)),INDEX(PIs[[Column1]:[SS]],MATCH(Checklist48[[#This Row],[SSGUID]],PIs[SSGUID],0),18)),INDEX(PIs[[Column1]:[SS]],MATCH(Checklist48[[#This Row],[SGUID]],PIs[SGUID],0),14))</f>
        <v>AQ-GFS 20.07.04</v>
      </c>
      <c r="K235" s="57" t="str">
        <f>IF(Checklist48[[#This Row],[SGUID]]="",IF(Checklist48[[#This Row],[SSGUID]]="",IF(Checklist48[[#This Row],[PIGUID]]="","",INDEX(PIs[[Column1]:[SS]],MATCH(Checklist48[[#This Row],[PIGUID]],PIs[GUID],0),4)),INDEX(PIs[[Column1]:[Ssbody]],MATCH(Checklist48[[#This Row],[SSGUID]],PIs[SSGUID],0),19)),INDEX(PIs[[Column1]:[SS]],MATCH(Checklist48[[#This Row],[SGUID]],PIs[SGUID],0),15))</f>
        <v>Cuando la cría en el estanque esté basada o complementada por la fertilización inorgánica, hay disponibles procedimientos definidos y se llevan registros de la cantidad de fertilizantes que se añade al estanque.</v>
      </c>
      <c r="L235" s="57" t="str">
        <f>IF(Checklist48[[#This Row],[SGUID]]="",IF(Checklist48[[#This Row],[SSGUID]]="",INDEX(PIs[[Column1]:[SS]],MATCH(Checklist48[[#This Row],[PIGUID]],PIs[GUID],0),6),""),"")</f>
        <v>Debe haber procedimientos documentados y registros de los fertilizantes inorgánicos que se añaden al estanque, incluidas las cantidades. Se debe prestar especial atención al fósforo, ya que hay que tener en cuenta que es un recurso natural limitado.</v>
      </c>
      <c r="M235" s="57" t="str">
        <f>IF(Checklist48[[#This Row],[SSGUID]]="",IF(Checklist48[[#This Row],[PIGUID]]="","",INDEX(PIs[[Column1]:[SS]],MATCH(Checklist48[[#This Row],[PIGUID]],PIs[GUID],0),8)),"")</f>
        <v>Obligación Mayor</v>
      </c>
      <c r="N235" s="84"/>
      <c r="O235" s="84"/>
      <c r="P235" s="57" t="str">
        <f>IF(Checklist48[[#This Row],[ifna]]="NA","",IF(Checklist48[[#This Row],[RelatedPQ]]=0,"",IF(Checklist48[[#This Row],[RelatedPQ]]="","",IF((INDEX(S2PQ_relational[],MATCH(Checklist48[[#This Row],[PIGUID&amp;NO]],S2PQ_relational[PIGUID &amp; "NO"],0),1))=Checklist48[[#This Row],[PIGUID]],"no aplicable",""))))</f>
        <v/>
      </c>
      <c r="Q235" s="57" t="str">
        <f>IF(Checklist48[[#This Row],[N/A]]="no aplicable",INDEX(S2PQ[[Preguntas del paso 2]:[Justification]],MATCH(Checklist48[[#This Row],[RelatedPQ]],S2PQ[S2PQGUID],0),3),"")</f>
        <v/>
      </c>
      <c r="R235" s="84"/>
    </row>
    <row r="236" spans="2:18" ht="56.25" x14ac:dyDescent="0.25">
      <c r="B236" s="51"/>
      <c r="C236" s="46"/>
      <c r="D236" s="58">
        <f>IF(Checklist48[[#This Row],[SGUID]]="",IF(Checklist48[[#This Row],[SSGUID]]="",0,1),1)</f>
        <v>0</v>
      </c>
      <c r="E236" s="46" t="s">
        <v>566</v>
      </c>
      <c r="F236" s="55" t="str">
        <f>_xlfn.IFNA(Checklist48[[#This Row],[RelatedPQ]],"NA")</f>
        <v>NA</v>
      </c>
      <c r="G236" s="55" t="e">
        <f>IF(Checklist48[[#This Row],[PIGUID]]="","",INDEX(S2PQ_relational[],MATCH(Checklist48[[#This Row],[PIGUID&amp;NO]],S2PQ_relational[PIGUID &amp; "NO"],0),2))</f>
        <v>#N/A</v>
      </c>
      <c r="H236" s="55" t="str">
        <f>Checklist48[[#This Row],[PIGUID]]&amp;"NO"</f>
        <v>6x3kCxxvw1GOyT6QuqR0q0NO</v>
      </c>
      <c r="I236" s="55" t="b">
        <f>IF(Checklist48[[#This Row],[PIGUID]]="","",INDEX(PIs[NA Exempt],MATCH(Checklist48[[#This Row],[PIGUID]],PIs[GUID],0),1))</f>
        <v>0</v>
      </c>
      <c r="J236" s="57" t="str">
        <f>IF(Checklist48[[#This Row],[SGUID]]="",IF(Checklist48[[#This Row],[SSGUID]]="",IF(Checklist48[[#This Row],[PIGUID]]="","",INDEX(PIs[[Column1]:[SS]],MATCH(Checklist48[[#This Row],[PIGUID]],PIs[GUID],0),2)),INDEX(PIs[[Column1]:[SS]],MATCH(Checklist48[[#This Row],[SSGUID]],PIs[SSGUID],0),18)),INDEX(PIs[[Column1]:[SS]],MATCH(Checklist48[[#This Row],[SGUID]],PIs[SGUID],0),14))</f>
        <v>AQ-GFS 20.07.05</v>
      </c>
      <c r="K236" s="57" t="str">
        <f>IF(Checklist48[[#This Row],[SGUID]]="",IF(Checklist48[[#This Row],[SSGUID]]="",IF(Checklist48[[#This Row],[PIGUID]]="","",INDEX(PIs[[Column1]:[SS]],MATCH(Checklist48[[#This Row],[PIGUID]],PIs[GUID],0),4)),INDEX(PIs[[Column1]:[Ssbody]],MATCH(Checklist48[[#This Row],[SSGUID]],PIs[SSGUID],0),19)),INDEX(PIs[[Column1]:[SS]],MATCH(Checklist48[[#This Row],[SGUID]],PIs[SGUID],0),15))</f>
        <v>El sedimento dragado se elimina de acuerdo con el plan de gestión ambiental (PGA).</v>
      </c>
      <c r="L236" s="57" t="str">
        <f>IF(Checklist48[[#This Row],[SGUID]]="",IF(Checklist48[[#This Row],[SSGUID]]="",INDEX(PIs[[Column1]:[SS]],MATCH(Checklist48[[#This Row],[PIGUID]],PIs[GUID],0),6),""),"")</f>
        <v>Debe haber registros de la eliminación del sedimento dragado, incluida la eliminación llevada a cabo por subcontratistas. Cualquier actividad realizada por subcontratistas debe cumplir la legislación, también cuando esta tenga lugar fuera de la finca.</v>
      </c>
      <c r="M236" s="57" t="str">
        <f>IF(Checklist48[[#This Row],[SSGUID]]="",IF(Checklist48[[#This Row],[PIGUID]]="","",INDEX(PIs[[Column1]:[SS]],MATCH(Checklist48[[#This Row],[PIGUID]],PIs[GUID],0),8)),"")</f>
        <v>Obligación Mayor</v>
      </c>
      <c r="N236" s="84"/>
      <c r="O236" s="84"/>
      <c r="P236" s="57" t="str">
        <f>IF(Checklist48[[#This Row],[ifna]]="NA","",IF(Checklist48[[#This Row],[RelatedPQ]]=0,"",IF(Checklist48[[#This Row],[RelatedPQ]]="","",IF((INDEX(S2PQ_relational[],MATCH(Checklist48[[#This Row],[PIGUID&amp;NO]],S2PQ_relational[PIGUID &amp; "NO"],0),1))=Checklist48[[#This Row],[PIGUID]],"no aplicable",""))))</f>
        <v/>
      </c>
      <c r="Q236" s="57" t="str">
        <f>IF(Checklist48[[#This Row],[N/A]]="no aplicable",INDEX(S2PQ[[Preguntas del paso 2]:[Justification]],MATCH(Checklist48[[#This Row],[RelatedPQ]],S2PQ[S2PQGUID],0),3),"")</f>
        <v/>
      </c>
      <c r="R236" s="84"/>
    </row>
    <row r="237" spans="2:18" ht="33.75" x14ac:dyDescent="0.25">
      <c r="B237" s="51"/>
      <c r="C237" s="46" t="s">
        <v>633</v>
      </c>
      <c r="D237" s="58">
        <f>IF(Checklist48[[#This Row],[SGUID]]="",IF(Checklist48[[#This Row],[SSGUID]]="",0,1),1)</f>
        <v>1</v>
      </c>
      <c r="E237" s="46"/>
      <c r="F237" s="55" t="str">
        <f>_xlfn.IFNA(Checklist48[[#This Row],[RelatedPQ]],"NA")</f>
        <v/>
      </c>
      <c r="G237" s="55" t="str">
        <f>IF(Checklist48[[#This Row],[PIGUID]]="","",INDEX(S2PQ_relational[],MATCH(Checklist48[[#This Row],[PIGUID&amp;NO]],S2PQ_relational[PIGUID &amp; "NO"],0),2))</f>
        <v/>
      </c>
      <c r="H237" s="55" t="str">
        <f>Checklist48[[#This Row],[PIGUID]]&amp;"NO"</f>
        <v>NO</v>
      </c>
      <c r="I237" s="55" t="str">
        <f>IF(Checklist48[[#This Row],[PIGUID]]="","",INDEX(PIs[NA Exempt],MATCH(Checklist48[[#This Row],[PIGUID]],PIs[GUID],0),1))</f>
        <v/>
      </c>
      <c r="J237" s="57" t="str">
        <f>IF(Checklist48[[#This Row],[SGUID]]="",IF(Checklist48[[#This Row],[SSGUID]]="",IF(Checklist48[[#This Row],[PIGUID]]="","",INDEX(PIs[[Column1]:[SS]],MATCH(Checklist48[[#This Row],[PIGUID]],PIs[GUID],0),2)),INDEX(PIs[[Column1]:[SS]],MATCH(Checklist48[[#This Row],[SSGUID]],PIs[SSGUID],0),18)),INDEX(PIs[[Column1]:[SS]],MATCH(Checklist48[[#This Row],[SGUID]],PIs[SGUID],0),14))</f>
        <v>AQ 20.08 Bioseguridad</v>
      </c>
      <c r="K237" s="57" t="str">
        <f>IF(Checklist48[[#This Row],[SGUID]]="",IF(Checklist48[[#This Row],[SSGUID]]="",IF(Checklist48[[#This Row],[PIGUID]]="","",INDEX(PIs[[Column1]:[SS]],MATCH(Checklist48[[#This Row],[PIGUID]],PIs[GUID],0),4)),INDEX(PIs[[Column1]:[Ssbody]],MATCH(Checklist48[[#This Row],[SSGUID]],PIs[SSGUID],0),19)),INDEX(PIs[[Column1]:[SS]],MATCH(Checklist48[[#This Row],[SGUID]],PIs[SGUID],0),15))</f>
        <v>-</v>
      </c>
      <c r="L237" s="57" t="str">
        <f>IF(Checklist48[[#This Row],[SGUID]]="",IF(Checklist48[[#This Row],[SSGUID]]="",INDEX(PIs[[Column1]:[SS]],MATCH(Checklist48[[#This Row],[PIGUID]],PIs[GUID],0),6),""),"")</f>
        <v/>
      </c>
      <c r="M237" s="57" t="str">
        <f>IF(Checklist48[[#This Row],[SSGUID]]="",IF(Checklist48[[#This Row],[PIGUID]]="","",INDEX(PIs[[Column1]:[SS]],MATCH(Checklist48[[#This Row],[PIGUID]],PIs[GUID],0),8)),"")</f>
        <v/>
      </c>
      <c r="N237" s="84"/>
      <c r="O237" s="84"/>
      <c r="P237" s="57" t="str">
        <f>IF(Checklist48[[#This Row],[ifna]]="NA","",IF(Checklist48[[#This Row],[RelatedPQ]]=0,"",IF(Checklist48[[#This Row],[RelatedPQ]]="","",IF((INDEX(S2PQ_relational[],MATCH(Checklist48[[#This Row],[PIGUID&amp;NO]],S2PQ_relational[PIGUID &amp; "NO"],0),1))=Checklist48[[#This Row],[PIGUID]],"no aplicable",""))))</f>
        <v/>
      </c>
      <c r="Q237" s="57" t="str">
        <f>IF(Checklist48[[#This Row],[N/A]]="no aplicable",INDEX(S2PQ[[Preguntas del paso 2]:[Justification]],MATCH(Checklist48[[#This Row],[RelatedPQ]],S2PQ[S2PQGUID],0),3),"")</f>
        <v/>
      </c>
      <c r="R237" s="84"/>
    </row>
    <row r="238" spans="2:18" ht="180" x14ac:dyDescent="0.25">
      <c r="B238" s="51"/>
      <c r="C238" s="46"/>
      <c r="D238" s="58">
        <f>IF(Checklist48[[#This Row],[SGUID]]="",IF(Checklist48[[#This Row],[SSGUID]]="",0,1),1)</f>
        <v>0</v>
      </c>
      <c r="E238" s="46" t="s">
        <v>682</v>
      </c>
      <c r="F238" s="55" t="str">
        <f>_xlfn.IFNA(Checklist48[[#This Row],[RelatedPQ]],"NA")</f>
        <v>NA</v>
      </c>
      <c r="G238" s="55" t="e">
        <f>IF(Checklist48[[#This Row],[PIGUID]]="","",INDEX(S2PQ_relational[],MATCH(Checklist48[[#This Row],[PIGUID&amp;NO]],S2PQ_relational[PIGUID &amp; "NO"],0),2))</f>
        <v>#N/A</v>
      </c>
      <c r="H238" s="55" t="str">
        <f>Checklist48[[#This Row],[PIGUID]]&amp;"NO"</f>
        <v>5cBvX3TmlHSOeevpUHG34SNO</v>
      </c>
      <c r="I238" s="55" t="b">
        <f>IF(Checklist48[[#This Row],[PIGUID]]="","",INDEX(PIs[NA Exempt],MATCH(Checklist48[[#This Row],[PIGUID]],PIs[GUID],0),1))</f>
        <v>1</v>
      </c>
      <c r="J238" s="57" t="str">
        <f>IF(Checklist48[[#This Row],[SGUID]]="",IF(Checklist48[[#This Row],[SSGUID]]="",IF(Checklist48[[#This Row],[PIGUID]]="","",INDEX(PIs[[Column1]:[SS]],MATCH(Checklist48[[#This Row],[PIGUID]],PIs[GUID],0),2)),INDEX(PIs[[Column1]:[SS]],MATCH(Checklist48[[#This Row],[SSGUID]],PIs[SSGUID],0),18)),INDEX(PIs[[Column1]:[SS]],MATCH(Checklist48[[#This Row],[SGUID]],PIs[SGUID],0),14))</f>
        <v>AQ-GFS 20.08.01</v>
      </c>
      <c r="K238" s="57" t="str">
        <f>IF(Checklist48[[#This Row],[SGUID]]="",IF(Checklist48[[#This Row],[SSGUID]]="",IF(Checklist48[[#This Row],[PIGUID]]="","",INDEX(PIs[[Column1]:[SS]],MATCH(Checklist48[[#This Row],[PIGUID]],PIs[GUID],0),4)),INDEX(PIs[[Column1]:[Ssbody]],MATCH(Checklist48[[#This Row],[SSGUID]],PIs[SSGUID],0),19)),INDEX(PIs[[Column1]:[SS]],MATCH(Checklist48[[#This Row],[SGUID]],PIs[SGUID],0),15))</f>
        <v>Los sitios cuentan con un plan de bioseguridad documentado.</v>
      </c>
      <c r="L238" s="57" t="str">
        <f>IF(Checklist48[[#This Row],[SGUID]]="",IF(Checklist48[[#This Row],[SSGUID]]="",INDEX(PIs[[Column1]:[SS]],MATCH(Checklist48[[#This Row],[PIGUID]],PIs[GUID],0),6),""),"")</f>
        <v>Hay establecido un plan de bioseguridad y este debe incluir como mínimo:
\- La evaluación de riesgos
\- La formación
\- La higiene del sitio
\- El riesgo de introducción de patógenos y enfermedades
\- Los sistemas de prevención y desinfección
\- El plan de gestión del área
\- Los requisitos para controlar los puntos de entrada y salida del sitio (además, dichos sitios se deben equipar para la limpieza y desinfección)
\- El procedimiento de autorización de los visitantes
\- La señalización visual de prohibición/advertencia alrededor del perímetro o las entradas de la finca 
Sin opción de “N/A”.</v>
      </c>
      <c r="M238" s="57" t="str">
        <f>IF(Checklist48[[#This Row],[SSGUID]]="",IF(Checklist48[[#This Row],[PIGUID]]="","",INDEX(PIs[[Column1]:[SS]],MATCH(Checklist48[[#This Row],[PIGUID]],PIs[GUID],0),8)),"")</f>
        <v>Obligación Mayor</v>
      </c>
      <c r="N238" s="84"/>
      <c r="O238" s="84"/>
      <c r="P238" s="57" t="str">
        <f>IF(Checklist48[[#This Row],[ifna]]="NA","",IF(Checklist48[[#This Row],[RelatedPQ]]=0,"",IF(Checklist48[[#This Row],[RelatedPQ]]="","",IF((INDEX(S2PQ_relational[],MATCH(Checklist48[[#This Row],[PIGUID&amp;NO]],S2PQ_relational[PIGUID &amp; "NO"],0),1))=Checklist48[[#This Row],[PIGUID]],"no aplicable",""))))</f>
        <v/>
      </c>
      <c r="Q238" s="57" t="str">
        <f>IF(Checklist48[[#This Row],[N/A]]="no aplicable",INDEX(S2PQ[[Preguntas del paso 2]:[Justification]],MATCH(Checklist48[[#This Row],[RelatedPQ]],S2PQ[S2PQGUID],0),3),"")</f>
        <v/>
      </c>
      <c r="R238" s="84"/>
    </row>
    <row r="239" spans="2:18" ht="191.25" x14ac:dyDescent="0.25">
      <c r="B239" s="51"/>
      <c r="C239" s="46"/>
      <c r="D239" s="58">
        <f>IF(Checklist48[[#This Row],[SGUID]]="",IF(Checklist48[[#This Row],[SSGUID]]="",0,1),1)</f>
        <v>0</v>
      </c>
      <c r="E239" s="46" t="s">
        <v>1658</v>
      </c>
      <c r="F239" s="55" t="str">
        <f>_xlfn.IFNA(Checklist48[[#This Row],[RelatedPQ]],"NA")</f>
        <v>NA</v>
      </c>
      <c r="G239" s="55" t="e">
        <f>IF(Checklist48[[#This Row],[PIGUID]]="","",INDEX(S2PQ_relational[],MATCH(Checklist48[[#This Row],[PIGUID&amp;NO]],S2PQ_relational[PIGUID &amp; "NO"],0),2))</f>
        <v>#N/A</v>
      </c>
      <c r="H239" s="55" t="str">
        <f>Checklist48[[#This Row],[PIGUID]]&amp;"NO"</f>
        <v>3qE6E1jiEXoh3j8ncPx0a9NO</v>
      </c>
      <c r="I239" s="55" t="b">
        <f>IF(Checklist48[[#This Row],[PIGUID]]="","",INDEX(PIs[NA Exempt],MATCH(Checklist48[[#This Row],[PIGUID]],PIs[GUID],0),1))</f>
        <v>0</v>
      </c>
      <c r="J239" s="57" t="str">
        <f>IF(Checklist48[[#This Row],[SGUID]]="",IF(Checklist48[[#This Row],[SSGUID]]="",IF(Checklist48[[#This Row],[PIGUID]]="","",INDEX(PIs[[Column1]:[SS]],MATCH(Checklist48[[#This Row],[PIGUID]],PIs[GUID],0),2)),INDEX(PIs[[Column1]:[SS]],MATCH(Checklist48[[#This Row],[SSGUID]],PIs[SSGUID],0),18)),INDEX(PIs[[Column1]:[SS]],MATCH(Checklist48[[#This Row],[SGUID]],PIs[SGUID],0),14))</f>
        <v>AQ-GFS 20.08.02</v>
      </c>
      <c r="K239" s="57" t="str">
        <f>IF(Checklist48[[#This Row],[SGUID]]="",IF(Checklist48[[#This Row],[SSGUID]]="",IF(Checklist48[[#This Row],[PIGUID]]="","",INDEX(PIs[[Column1]:[SS]],MATCH(Checklist48[[#This Row],[PIGUID]],PIs[GUID],0),4)),INDEX(PIs[[Column1]:[Ssbody]],MATCH(Checklist48[[#This Row],[SSGUID]],PIs[SSGUID],0),19)),INDEX(PIs[[Column1]:[SS]],MATCH(Checklist48[[#This Row],[SGUID]],PIs[SGUID],0),15))</f>
        <v>En el caso de que haya un plan de gestión del área, la finca participa activamente en este plan y puede demostrar que cumple con sus requisitos.</v>
      </c>
      <c r="L239" s="57" t="str">
        <f>IF(Checklist48[[#This Row],[SGUID]]="",IF(Checklist48[[#This Row],[SSGUID]]="",INDEX(PIs[[Column1]:[SS]],MATCH(Checklist48[[#This Row],[PIGUID]],PIs[GUID],0),6),""),"")</f>
        <v>Un plan de gestión del área es un acuerdo entre productores, generalmente en el mismo cuerpo de agua, que incluye medidas para prevenir la introducción y propagación de patógenos y enfermedades.
Si existe dicho plan, el productor debe mostrar evidencia documentada de su participación.
Si no existe dicho plan de gestión del área, las fincas de distintas empresas acuícolas que comparten el mismo cuerpo de agua deben demostrar sus esfuerzos con acciones específicas para colaborar en aspectos relevantes que afectan a sus operaciones de producción. Algunos ejemplos pueden ser el control de plagas, el movimiento de animales, los depredadores, la evaluación de la macrofauna, etc.</v>
      </c>
      <c r="M239" s="57" t="str">
        <f>IF(Checklist48[[#This Row],[SSGUID]]="",IF(Checklist48[[#This Row],[PIGUID]]="","",INDEX(PIs[[Column1]:[SS]],MATCH(Checklist48[[#This Row],[PIGUID]],PIs[GUID],0),8)),"")</f>
        <v>Obligación Mayor</v>
      </c>
      <c r="N239" s="84"/>
      <c r="O239" s="84"/>
      <c r="P239" s="57" t="str">
        <f>IF(Checklist48[[#This Row],[ifna]]="NA","",IF(Checklist48[[#This Row],[RelatedPQ]]=0,"",IF(Checklist48[[#This Row],[RelatedPQ]]="","",IF((INDEX(S2PQ_relational[],MATCH(Checklist48[[#This Row],[PIGUID&amp;NO]],S2PQ_relational[PIGUID &amp; "NO"],0),1))=Checklist48[[#This Row],[PIGUID]],"no aplicable",""))))</f>
        <v/>
      </c>
      <c r="Q239" s="57" t="str">
        <f>IF(Checklist48[[#This Row],[N/A]]="no aplicable",INDEX(S2PQ[[Preguntas del paso 2]:[Justification]],MATCH(Checklist48[[#This Row],[RelatedPQ]],S2PQ[S2PQGUID],0),3),"")</f>
        <v/>
      </c>
      <c r="R239" s="84"/>
    </row>
    <row r="240" spans="2:18" ht="33.75" x14ac:dyDescent="0.25">
      <c r="B240" s="51"/>
      <c r="C240" s="46"/>
      <c r="D240" s="58">
        <f>IF(Checklist48[[#This Row],[SGUID]]="",IF(Checklist48[[#This Row],[SSGUID]]="",0,1),1)</f>
        <v>0</v>
      </c>
      <c r="E240" s="46" t="s">
        <v>670</v>
      </c>
      <c r="F240" s="55" t="str">
        <f>_xlfn.IFNA(Checklist48[[#This Row],[RelatedPQ]],"NA")</f>
        <v>NA</v>
      </c>
      <c r="G240" s="55" t="e">
        <f>IF(Checklist48[[#This Row],[PIGUID]]="","",INDEX(S2PQ_relational[],MATCH(Checklist48[[#This Row],[PIGUID&amp;NO]],S2PQ_relational[PIGUID &amp; "NO"],0),2))</f>
        <v>#N/A</v>
      </c>
      <c r="H240" s="55" t="str">
        <f>Checklist48[[#This Row],[PIGUID]]&amp;"NO"</f>
        <v>3stOu3MOVFIK022JyGb55pNO</v>
      </c>
      <c r="I240" s="55" t="b">
        <f>IF(Checklist48[[#This Row],[PIGUID]]="","",INDEX(PIs[NA Exempt],MATCH(Checklist48[[#This Row],[PIGUID]],PIs[GUID],0),1))</f>
        <v>0</v>
      </c>
      <c r="J240" s="57" t="str">
        <f>IF(Checklist48[[#This Row],[SGUID]]="",IF(Checklist48[[#This Row],[SSGUID]]="",IF(Checklist48[[#This Row],[PIGUID]]="","",INDEX(PIs[[Column1]:[SS]],MATCH(Checklist48[[#This Row],[PIGUID]],PIs[GUID],0),2)),INDEX(PIs[[Column1]:[SS]],MATCH(Checklist48[[#This Row],[SSGUID]],PIs[SSGUID],0),18)),INDEX(PIs[[Column1]:[SS]],MATCH(Checklist48[[#This Row],[SGUID]],PIs[SGUID],0),14))</f>
        <v>AQ-GFS 20.08.03</v>
      </c>
      <c r="K240" s="57" t="str">
        <f>IF(Checklist48[[#This Row],[SGUID]]="",IF(Checklist48[[#This Row],[SSGUID]]="",IF(Checklist48[[#This Row],[PIGUID]]="","",INDEX(PIs[[Column1]:[SS]],MATCH(Checklist48[[#This Row],[PIGUID]],PIs[GUID],0),4)),INDEX(PIs[[Column1]:[Ssbody]],MATCH(Checklist48[[#This Row],[SSGUID]],PIs[SSGUID],0),19)),INDEX(PIs[[Column1]:[SS]],MATCH(Checklist48[[#This Row],[SGUID]],PIs[SGUID],0),15))</f>
        <v>Cuando se usan, los recipientes para la cosecha se limpian y desinfectan antes de volver a utilizarse y trasladarse a los centros de engorde.</v>
      </c>
      <c r="L240" s="57" t="str">
        <f>IF(Checklist48[[#This Row],[SGUID]]="",IF(Checklist48[[#This Row],[SSGUID]]="",INDEX(PIs[[Column1]:[SS]],MATCH(Checklist48[[#This Row],[PIGUID]],PIs[GUID],0),6),""),"")</f>
        <v>Debe haber registros de la limpieza y desinfección de los recipientes para la cosecha, cuando corresponda.</v>
      </c>
      <c r="M240" s="57" t="str">
        <f>IF(Checklist48[[#This Row],[SSGUID]]="",IF(Checklist48[[#This Row],[PIGUID]]="","",INDEX(PIs[[Column1]:[SS]],MATCH(Checklist48[[#This Row],[PIGUID]],PIs[GUID],0),8)),"")</f>
        <v>Obligación Mayor</v>
      </c>
      <c r="N240" s="84"/>
      <c r="O240" s="84"/>
      <c r="P240" s="57" t="str">
        <f>IF(Checklist48[[#This Row],[ifna]]="NA","",IF(Checklist48[[#This Row],[RelatedPQ]]=0,"",IF(Checklist48[[#This Row],[RelatedPQ]]="","",IF((INDEX(S2PQ_relational[],MATCH(Checklist48[[#This Row],[PIGUID&amp;NO]],S2PQ_relational[PIGUID &amp; "NO"],0),1))=Checklist48[[#This Row],[PIGUID]],"no aplicable",""))))</f>
        <v/>
      </c>
      <c r="Q240" s="57" t="str">
        <f>IF(Checklist48[[#This Row],[N/A]]="no aplicable",INDEX(S2PQ[[Preguntas del paso 2]:[Justification]],MATCH(Checklist48[[#This Row],[RelatedPQ]],S2PQ[S2PQGUID],0),3),"")</f>
        <v/>
      </c>
      <c r="R240" s="84"/>
    </row>
    <row r="241" spans="2:18" ht="303.75" x14ac:dyDescent="0.25">
      <c r="B241" s="51"/>
      <c r="C241" s="46"/>
      <c r="D241" s="58">
        <f>IF(Checklist48[[#This Row],[SGUID]]="",IF(Checklist48[[#This Row],[SSGUID]]="",0,1),1)</f>
        <v>0</v>
      </c>
      <c r="E241" s="46" t="s">
        <v>676</v>
      </c>
      <c r="F241" s="55" t="str">
        <f>_xlfn.IFNA(Checklist48[[#This Row],[RelatedPQ]],"NA")</f>
        <v>NA</v>
      </c>
      <c r="G241" s="55" t="e">
        <f>IF(Checklist48[[#This Row],[PIGUID]]="","",INDEX(S2PQ_relational[],MATCH(Checklist48[[#This Row],[PIGUID&amp;NO]],S2PQ_relational[PIGUID &amp; "NO"],0),2))</f>
        <v>#N/A</v>
      </c>
      <c r="H241" s="55" t="str">
        <f>Checklist48[[#This Row],[PIGUID]]&amp;"NO"</f>
        <v>U04mYiOB8IJfPdKwnNe9KNO</v>
      </c>
      <c r="I241" s="55" t="b">
        <f>IF(Checklist48[[#This Row],[PIGUID]]="","",INDEX(PIs[NA Exempt],MATCH(Checklist48[[#This Row],[PIGUID]],PIs[GUID],0),1))</f>
        <v>1</v>
      </c>
      <c r="J241" s="57" t="str">
        <f>IF(Checklist48[[#This Row],[SGUID]]="",IF(Checklist48[[#This Row],[SSGUID]]="",IF(Checklist48[[#This Row],[PIGUID]]="","",INDEX(PIs[[Column1]:[SS]],MATCH(Checklist48[[#This Row],[PIGUID]],PIs[GUID],0),2)),INDEX(PIs[[Column1]:[SS]],MATCH(Checklist48[[#This Row],[SSGUID]],PIs[SSGUID],0),18)),INDEX(PIs[[Column1]:[SS]],MATCH(Checklist48[[#This Row],[SGUID]],PIs[SGUID],0),14))</f>
        <v>AQ-GFS 20.08.04</v>
      </c>
      <c r="K241" s="57" t="str">
        <f>IF(Checklist48[[#This Row],[SGUID]]="",IF(Checklist48[[#This Row],[SSGUID]]="",IF(Checklist48[[#This Row],[PIGUID]]="","",INDEX(PIs[[Column1]:[SS]],MATCH(Checklist48[[#This Row],[PIGUID]],PIs[GUID],0),4)),INDEX(PIs[[Column1]:[Ssbody]],MATCH(Checklist48[[#This Row],[SSGUID]],PIs[SSGUID],0),19)),INDEX(PIs[[Column1]:[SS]],MATCH(Checklist48[[#This Row],[SGUID]],PIs[SGUID],0),15))</f>
        <v>Hay un plan documentado de limpieza y desinfección de equipos.</v>
      </c>
      <c r="L241" s="57" t="str">
        <f>IF(Checklist48[[#This Row],[SGUID]]="",IF(Checklist48[[#This Row],[SSGUID]]="",INDEX(PIs[[Column1]:[SS]],MATCH(Checklist48[[#This Row],[PIGUID]],PIs[GUID],0),6),""),"")</f>
        <v>El productor debe poder demostrar que comprende tanto las prácticas de bioseguridad como los procedimientos de higiene y desinfección apropiados para la finca.
Debe haber un plan documentado de limpieza y desinfección en el que se detallen los elementos más importantes, en particular:
\- La calidad del agua de limpieza
\- Los métodos de limpieza
\- Los agentes de limpieza
\- Los desinfectantes
\- El período de aplicación
\- La frecuencia de aplicación
\- El control de enfermedades
\- Las condiciones de almacenamiento de los equipos de limpieza para evitar el riesgo de contaminación del producto
El plan debe estar definido, aplicarse y registrarse. Todos los equipos que entren en contacto directo o indirecto con las especies acuáticas de cultivo deben estar hechos de materiales que no dificulten su adecuada limpieza y desinfección. En la entrevista, los trabajadores deben poder demostrar que tienen conocimiento de dicho procedimiento.
Sin opción de “N/A”.</v>
      </c>
      <c r="M241" s="57" t="str">
        <f>IF(Checklist48[[#This Row],[SSGUID]]="",IF(Checklist48[[#This Row],[PIGUID]]="","",INDEX(PIs[[Column1]:[SS]],MATCH(Checklist48[[#This Row],[PIGUID]],PIs[GUID],0),8)),"")</f>
        <v>Obligación Mayor</v>
      </c>
      <c r="N241" s="84"/>
      <c r="O241" s="84"/>
      <c r="P241" s="57" t="str">
        <f>IF(Checklist48[[#This Row],[ifna]]="NA","",IF(Checklist48[[#This Row],[RelatedPQ]]=0,"",IF(Checklist48[[#This Row],[RelatedPQ]]="","",IF((INDEX(S2PQ_relational[],MATCH(Checklist48[[#This Row],[PIGUID&amp;NO]],S2PQ_relational[PIGUID &amp; "NO"],0),1))=Checklist48[[#This Row],[PIGUID]],"no aplicable",""))))</f>
        <v/>
      </c>
      <c r="Q241" s="57" t="str">
        <f>IF(Checklist48[[#This Row],[N/A]]="no aplicable",INDEX(S2PQ[[Preguntas del paso 2]:[Justification]],MATCH(Checklist48[[#This Row],[RelatedPQ]],S2PQ[S2PQGUID],0),3),"")</f>
        <v/>
      </c>
      <c r="R241" s="84"/>
    </row>
    <row r="242" spans="2:18" ht="33.75" x14ac:dyDescent="0.25">
      <c r="B242" s="51"/>
      <c r="C242" s="46"/>
      <c r="D242" s="58">
        <f>IF(Checklist48[[#This Row],[SGUID]]="",IF(Checklist48[[#This Row],[SSGUID]]="",0,1),1)</f>
        <v>0</v>
      </c>
      <c r="E242" s="46" t="s">
        <v>664</v>
      </c>
      <c r="F242" s="55" t="str">
        <f>_xlfn.IFNA(Checklist48[[#This Row],[RelatedPQ]],"NA")</f>
        <v>NA</v>
      </c>
      <c r="G242" s="55" t="e">
        <f>IF(Checklist48[[#This Row],[PIGUID]]="","",INDEX(S2PQ_relational[],MATCH(Checklist48[[#This Row],[PIGUID&amp;NO]],S2PQ_relational[PIGUID &amp; "NO"],0),2))</f>
        <v>#N/A</v>
      </c>
      <c r="H242" s="55" t="str">
        <f>Checklist48[[#This Row],[PIGUID]]&amp;"NO"</f>
        <v>5vcbGWEHPs18Yz7noTSiZmNO</v>
      </c>
      <c r="I242" s="55" t="b">
        <f>IF(Checklist48[[#This Row],[PIGUID]]="","",INDEX(PIs[NA Exempt],MATCH(Checklist48[[#This Row],[PIGUID]],PIs[GUID],0),1))</f>
        <v>0</v>
      </c>
      <c r="J242" s="57" t="str">
        <f>IF(Checklist48[[#This Row],[SGUID]]="",IF(Checklist48[[#This Row],[SSGUID]]="",IF(Checklist48[[#This Row],[PIGUID]]="","",INDEX(PIs[[Column1]:[SS]],MATCH(Checklist48[[#This Row],[PIGUID]],PIs[GUID],0),2)),INDEX(PIs[[Column1]:[SS]],MATCH(Checklist48[[#This Row],[SSGUID]],PIs[SSGUID],0),18)),INDEX(PIs[[Column1]:[SS]],MATCH(Checklist48[[#This Row],[SGUID]],PIs[SGUID],0),14))</f>
        <v>AQ-GFS 20.08.05</v>
      </c>
      <c r="K242" s="57" t="str">
        <f>IF(Checklist48[[#This Row],[SGUID]]="",IF(Checklist48[[#This Row],[SSGUID]]="",IF(Checklist48[[#This Row],[PIGUID]]="","",INDEX(PIs[[Column1]:[SS]],MATCH(Checklist48[[#This Row],[PIGUID]],PIs[GUID],0),4)),INDEX(PIs[[Column1]:[Ssbody]],MATCH(Checklist48[[#This Row],[SSGUID]],PIs[SSGUID],0),19)),INDEX(PIs[[Column1]:[SS]],MATCH(Checklist48[[#This Row],[SGUID]],PIs[SGUID],0),15))</f>
        <v>Para toda la maquinaria y los equipos (incluidos los filtros), se conserva un registro de los detalles del mantenimiento, la limpieza y la desinfección.</v>
      </c>
      <c r="L242" s="57" t="str">
        <f>IF(Checklist48[[#This Row],[SGUID]]="",IF(Checklist48[[#This Row],[SSGUID]]="",INDEX(PIs[[Column1]:[SS]],MATCH(Checklist48[[#This Row],[PIGUID]],PIs[GUID],0),6),""),"")</f>
        <v>Debe haber registros del mantenimiento, la limpieza diaria y la desinfección para toda la maquinaria y los equipos (incluidos los filtros), cuando corresponda.</v>
      </c>
      <c r="M242" s="57" t="str">
        <f>IF(Checklist48[[#This Row],[SSGUID]]="",IF(Checklist48[[#This Row],[PIGUID]]="","",INDEX(PIs[[Column1]:[SS]],MATCH(Checklist48[[#This Row],[PIGUID]],PIs[GUID],0),8)),"")</f>
        <v>Obligación Mayor</v>
      </c>
      <c r="N242" s="84"/>
      <c r="O242" s="84"/>
      <c r="P242" s="57" t="str">
        <f>IF(Checklist48[[#This Row],[ifna]]="NA","",IF(Checklist48[[#This Row],[RelatedPQ]]=0,"",IF(Checklist48[[#This Row],[RelatedPQ]]="","",IF((INDEX(S2PQ_relational[],MATCH(Checklist48[[#This Row],[PIGUID&amp;NO]],S2PQ_relational[PIGUID &amp; "NO"],0),1))=Checklist48[[#This Row],[PIGUID]],"no aplicable",""))))</f>
        <v/>
      </c>
      <c r="Q242" s="57" t="str">
        <f>IF(Checklist48[[#This Row],[N/A]]="no aplicable",INDEX(S2PQ[[Preguntas del paso 2]:[Justification]],MATCH(Checklist48[[#This Row],[RelatedPQ]],S2PQ[S2PQGUID],0),3),"")</f>
        <v/>
      </c>
      <c r="R242" s="84"/>
    </row>
    <row r="243" spans="2:18" ht="101.25" x14ac:dyDescent="0.25">
      <c r="B243" s="51"/>
      <c r="C243" s="46"/>
      <c r="D243" s="58">
        <f>IF(Checklist48[[#This Row],[SGUID]]="",IF(Checklist48[[#This Row],[SSGUID]]="",0,1),1)</f>
        <v>0</v>
      </c>
      <c r="E243" s="46" t="s">
        <v>688</v>
      </c>
      <c r="F243" s="55" t="str">
        <f>_xlfn.IFNA(Checklist48[[#This Row],[RelatedPQ]],"NA")</f>
        <v>NA</v>
      </c>
      <c r="G243" s="55" t="e">
        <f>IF(Checklist48[[#This Row],[PIGUID]]="","",INDEX(S2PQ_relational[],MATCH(Checklist48[[#This Row],[PIGUID&amp;NO]],S2PQ_relational[PIGUID &amp; "NO"],0),2))</f>
        <v>#N/A</v>
      </c>
      <c r="H243" s="55" t="str">
        <f>Checklist48[[#This Row],[PIGUID]]&amp;"NO"</f>
        <v>1ftkAI02HjMR8S81Fptm6oNO</v>
      </c>
      <c r="I243" s="55" t="b">
        <f>IF(Checklist48[[#This Row],[PIGUID]]="","",INDEX(PIs[NA Exempt],MATCH(Checklist48[[#This Row],[PIGUID]],PIs[GUID],0),1))</f>
        <v>1</v>
      </c>
      <c r="J243" s="57" t="str">
        <f>IF(Checklist48[[#This Row],[SGUID]]="",IF(Checklist48[[#This Row],[SSGUID]]="",IF(Checklist48[[#This Row],[PIGUID]]="","",INDEX(PIs[[Column1]:[SS]],MATCH(Checklist48[[#This Row],[PIGUID]],PIs[GUID],0),2)),INDEX(PIs[[Column1]:[SS]],MATCH(Checklist48[[#This Row],[SSGUID]],PIs[SSGUID],0),18)),INDEX(PIs[[Column1]:[SS]],MATCH(Checklist48[[#This Row],[SGUID]],PIs[SGUID],0),14))</f>
        <v>AQ-GFS 20.08.06</v>
      </c>
      <c r="K243" s="57" t="str">
        <f>IF(Checklist48[[#This Row],[SGUID]]="",IF(Checklist48[[#This Row],[SSGUID]]="",IF(Checklist48[[#This Row],[PIGUID]]="","",INDEX(PIs[[Column1]:[SS]],MATCH(Checklist48[[#This Row],[PIGUID]],PIs[GUID],0),4)),INDEX(PIs[[Column1]:[Ssbody]],MATCH(Checklist48[[#This Row],[SSGUID]],PIs[SSGUID],0),19)),INDEX(PIs[[Column1]:[SS]],MATCH(Checklist48[[#This Row],[SGUID]],PIs[SGUID],0),15))</f>
        <v>Hay evidencia de los procedimientos de limpieza y desinfección de los vehículos y las embarcaciones (incluidos todos los sistemas de transporte y equipos relacionados) utilizados para transportar especies acuáticas de cultivo o el alimento para estas, ya sean propiedad del productor o de los subcontratistas.</v>
      </c>
      <c r="L243" s="57" t="str">
        <f>IF(Checklist48[[#This Row],[SGUID]]="",IF(Checklist48[[#This Row],[SSGUID]]="",INDEX(PIs[[Column1]:[SS]],MATCH(Checklist48[[#This Row],[PIGUID]],PIs[GUID],0),6),""),"")</f>
        <v>La evaluación de riesgos debe especificar los procedimientos de limpieza y desinfección requeridos. Debe haber registros y acciones correctivas para la autoevaluación/auditoría interna y la auditoría realizada por el organismo de certificación (OC). El transporte de las especies acuáticas de cultivo debe mantener la trazabilidad y cumplir la legislación local en relación con el movimiento de los peces.
Sin opción de “N/A”.</v>
      </c>
      <c r="M243" s="57" t="str">
        <f>IF(Checklist48[[#This Row],[SSGUID]]="",IF(Checklist48[[#This Row],[PIGUID]]="","",INDEX(PIs[[Column1]:[SS]],MATCH(Checklist48[[#This Row],[PIGUID]],PIs[GUID],0),8)),"")</f>
        <v>Obligación Mayor</v>
      </c>
      <c r="N243" s="84"/>
      <c r="O243" s="84"/>
      <c r="P243" s="57" t="str">
        <f>IF(Checklist48[[#This Row],[ifna]]="NA","",IF(Checklist48[[#This Row],[RelatedPQ]]=0,"",IF(Checklist48[[#This Row],[RelatedPQ]]="","",IF((INDEX(S2PQ_relational[],MATCH(Checklist48[[#This Row],[PIGUID&amp;NO]],S2PQ_relational[PIGUID &amp; "NO"],0),1))=Checklist48[[#This Row],[PIGUID]],"no aplicable",""))))</f>
        <v/>
      </c>
      <c r="Q243" s="57" t="str">
        <f>IF(Checklist48[[#This Row],[N/A]]="no aplicable",INDEX(S2PQ[[Preguntas del paso 2]:[Justification]],MATCH(Checklist48[[#This Row],[RelatedPQ]],S2PQ[S2PQGUID],0),3),"")</f>
        <v/>
      </c>
      <c r="R243" s="84"/>
    </row>
    <row r="244" spans="2:18" ht="45" x14ac:dyDescent="0.25">
      <c r="B244" s="51"/>
      <c r="C244" s="46"/>
      <c r="D244" s="58">
        <f>IF(Checklist48[[#This Row],[SGUID]]="",IF(Checklist48[[#This Row],[SSGUID]]="",0,1),1)</f>
        <v>0</v>
      </c>
      <c r="E244" s="46" t="s">
        <v>658</v>
      </c>
      <c r="F244" s="55" t="str">
        <f>_xlfn.IFNA(Checklist48[[#This Row],[RelatedPQ]],"NA")</f>
        <v>NA</v>
      </c>
      <c r="G244" s="55" t="e">
        <f>IF(Checklist48[[#This Row],[PIGUID]]="","",INDEX(S2PQ_relational[],MATCH(Checklist48[[#This Row],[PIGUID&amp;NO]],S2PQ_relational[PIGUID &amp; "NO"],0),2))</f>
        <v>#N/A</v>
      </c>
      <c r="H244" s="55" t="str">
        <f>Checklist48[[#This Row],[PIGUID]]&amp;"NO"</f>
        <v>5Trid7RJINI5NOJDPpoz9rNO</v>
      </c>
      <c r="I244" s="55" t="b">
        <f>IF(Checklist48[[#This Row],[PIGUID]]="","",INDEX(PIs[NA Exempt],MATCH(Checklist48[[#This Row],[PIGUID]],PIs[GUID],0),1))</f>
        <v>1</v>
      </c>
      <c r="J244" s="57" t="str">
        <f>IF(Checklist48[[#This Row],[SGUID]]="",IF(Checklist48[[#This Row],[SSGUID]]="",IF(Checklist48[[#This Row],[PIGUID]]="","",INDEX(PIs[[Column1]:[SS]],MATCH(Checklist48[[#This Row],[PIGUID]],PIs[GUID],0),2)),INDEX(PIs[[Column1]:[SS]],MATCH(Checklist48[[#This Row],[SSGUID]],PIs[SSGUID],0),18)),INDEX(PIs[[Column1]:[SS]],MATCH(Checklist48[[#This Row],[SGUID]],PIs[SGUID],0),14))</f>
        <v>AQ-GFS 20.08.07</v>
      </c>
      <c r="K244" s="57" t="str">
        <f>IF(Checklist48[[#This Row],[SGUID]]="",IF(Checklist48[[#This Row],[SSGUID]]="",IF(Checklist48[[#This Row],[PIGUID]]="","",INDEX(PIs[[Column1]:[SS]],MATCH(Checklist48[[#This Row],[PIGUID]],PIs[GUID],0),4)),INDEX(PIs[[Column1]:[Ssbody]],MATCH(Checklist48[[#This Row],[SSGUID]],PIs[SSGUID],0),19)),INDEX(PIs[[Column1]:[SS]],MATCH(Checklist48[[#This Row],[SGUID]],PIs[SGUID],0),15))</f>
        <v>Los equipos, los trabajadores y los vehículos se segregan o desinfectan entre un sitio y otro para reducir la transmisión de enfermedades.</v>
      </c>
      <c r="L244" s="57" t="str">
        <f>IF(Checklist48[[#This Row],[SGUID]]="",IF(Checklist48[[#This Row],[SSGUID]]="",INDEX(PIs[[Column1]:[SS]],MATCH(Checklist48[[#This Row],[PIGUID]],PIs[GUID],0),6),""),"")</f>
        <v>Cuando se requiera, debe haber establecidos procedimientos documentados y registros de desinfección.
Sin opción de “N/A”.</v>
      </c>
      <c r="M244" s="57" t="str">
        <f>IF(Checklist48[[#This Row],[SSGUID]]="",IF(Checklist48[[#This Row],[PIGUID]]="","",INDEX(PIs[[Column1]:[SS]],MATCH(Checklist48[[#This Row],[PIGUID]],PIs[GUID],0),8)),"")</f>
        <v>Obligación Mayor</v>
      </c>
      <c r="N244" s="84"/>
      <c r="O244" s="84"/>
      <c r="P244" s="57" t="str">
        <f>IF(Checklist48[[#This Row],[ifna]]="NA","",IF(Checklist48[[#This Row],[RelatedPQ]]=0,"",IF(Checklist48[[#This Row],[RelatedPQ]]="","",IF((INDEX(S2PQ_relational[],MATCH(Checklist48[[#This Row],[PIGUID&amp;NO]],S2PQ_relational[PIGUID &amp; "NO"],0),1))=Checklist48[[#This Row],[PIGUID]],"no aplicable",""))))</f>
        <v/>
      </c>
      <c r="Q244" s="57" t="str">
        <f>IF(Checklist48[[#This Row],[N/A]]="no aplicable",INDEX(S2PQ[[Preguntas del paso 2]:[Justification]],MATCH(Checklist48[[#This Row],[RelatedPQ]],S2PQ[S2PQGUID],0),3),"")</f>
        <v/>
      </c>
      <c r="R244" s="84"/>
    </row>
    <row r="245" spans="2:18" ht="33.75" x14ac:dyDescent="0.25">
      <c r="B245" s="51"/>
      <c r="C245" s="46"/>
      <c r="D245" s="58">
        <f>IF(Checklist48[[#This Row],[SGUID]]="",IF(Checklist48[[#This Row],[SSGUID]]="",0,1),1)</f>
        <v>0</v>
      </c>
      <c r="E245" s="46" t="s">
        <v>652</v>
      </c>
      <c r="F245" s="55" t="str">
        <f>_xlfn.IFNA(Checklist48[[#This Row],[RelatedPQ]],"NA")</f>
        <v>NA</v>
      </c>
      <c r="G245" s="55" t="e">
        <f>IF(Checklist48[[#This Row],[PIGUID]]="","",INDEX(S2PQ_relational[],MATCH(Checklist48[[#This Row],[PIGUID&amp;NO]],S2PQ_relational[PIGUID &amp; "NO"],0),2))</f>
        <v>#N/A</v>
      </c>
      <c r="H245" s="55" t="str">
        <f>Checklist48[[#This Row],[PIGUID]]&amp;"NO"</f>
        <v>4wKtubLhiS6PGhw001sHbxNO</v>
      </c>
      <c r="I245" s="55" t="b">
        <f>IF(Checklist48[[#This Row],[PIGUID]]="","",INDEX(PIs[NA Exempt],MATCH(Checklist48[[#This Row],[PIGUID]],PIs[GUID],0),1))</f>
        <v>0</v>
      </c>
      <c r="J245" s="57" t="str">
        <f>IF(Checklist48[[#This Row],[SGUID]]="",IF(Checklist48[[#This Row],[SSGUID]]="",IF(Checklist48[[#This Row],[PIGUID]]="","",INDEX(PIs[[Column1]:[SS]],MATCH(Checklist48[[#This Row],[PIGUID]],PIs[GUID],0),2)),INDEX(PIs[[Column1]:[SS]],MATCH(Checklist48[[#This Row],[SSGUID]],PIs[SSGUID],0),18)),INDEX(PIs[[Column1]:[SS]],MATCH(Checklist48[[#This Row],[SGUID]],PIs[SGUID],0),14))</f>
        <v>AQ-GFS 20.08.08</v>
      </c>
      <c r="K245" s="57" t="str">
        <f>IF(Checklist48[[#This Row],[SGUID]]="",IF(Checklist48[[#This Row],[SSGUID]]="",IF(Checklist48[[#This Row],[PIGUID]]="","",INDEX(PIs[[Column1]:[SS]],MATCH(Checklist48[[#This Row],[PIGUID]],PIs[GUID],0),4)),INDEX(PIs[[Column1]:[Ssbody]],MATCH(Checklist48[[#This Row],[SSGUID]],PIs[SSGUID],0),19)),INDEX(PIs[[Column1]:[SS]],MATCH(Checklist48[[#This Row],[SGUID]],PIs[SGUID],0),15))</f>
        <v>La infraestructura permite procedimientos de cuarentena del sitio o la finca, en caso de que haya un brote de enfermedad infecciosa.</v>
      </c>
      <c r="L245" s="57" t="str">
        <f>IF(Checklist48[[#This Row],[SGUID]]="",IF(Checklist48[[#This Row],[SSGUID]]="",INDEX(PIs[[Column1]:[SS]],MATCH(Checklist48[[#This Row],[PIGUID]],PIs[GUID],0),6),""),"")</f>
        <v>Si se produce un brote de enfermedad infecciosa, la infraestructura debe ser acorde a los procedimientos de cuarentena documentados.</v>
      </c>
      <c r="M245" s="57" t="str">
        <f>IF(Checklist48[[#This Row],[SSGUID]]="",IF(Checklist48[[#This Row],[PIGUID]]="","",INDEX(PIs[[Column1]:[SS]],MATCH(Checklist48[[#This Row],[PIGUID]],PIs[GUID],0),8)),"")</f>
        <v>Obligación Mayor</v>
      </c>
      <c r="N245" s="84"/>
      <c r="O245" s="84"/>
      <c r="P245" s="57" t="str">
        <f>IF(Checklist48[[#This Row],[ifna]]="NA","",IF(Checklist48[[#This Row],[RelatedPQ]]=0,"",IF(Checklist48[[#This Row],[RelatedPQ]]="","",IF((INDEX(S2PQ_relational[],MATCH(Checklist48[[#This Row],[PIGUID&amp;NO]],S2PQ_relational[PIGUID &amp; "NO"],0),1))=Checklist48[[#This Row],[PIGUID]],"no aplicable",""))))</f>
        <v/>
      </c>
      <c r="Q245" s="57" t="str">
        <f>IF(Checklist48[[#This Row],[N/A]]="no aplicable",INDEX(S2PQ[[Preguntas del paso 2]:[Justification]],MATCH(Checklist48[[#This Row],[RelatedPQ]],S2PQ[S2PQGUID],0),3),"")</f>
        <v/>
      </c>
      <c r="R245" s="84"/>
    </row>
    <row r="246" spans="2:18" ht="45" x14ac:dyDescent="0.25">
      <c r="B246" s="51"/>
      <c r="C246" s="46"/>
      <c r="D246" s="58">
        <f>IF(Checklist48[[#This Row],[SGUID]]="",IF(Checklist48[[#This Row],[SSGUID]]="",0,1),1)</f>
        <v>0</v>
      </c>
      <c r="E246" s="46" t="s">
        <v>634</v>
      </c>
      <c r="F246" s="55" t="str">
        <f>_xlfn.IFNA(Checklist48[[#This Row],[RelatedPQ]],"NA")</f>
        <v>NA</v>
      </c>
      <c r="G246" s="55" t="e">
        <f>IF(Checklist48[[#This Row],[PIGUID]]="","",INDEX(S2PQ_relational[],MATCH(Checklist48[[#This Row],[PIGUID&amp;NO]],S2PQ_relational[PIGUID &amp; "NO"],0),2))</f>
        <v>#N/A</v>
      </c>
      <c r="H246" s="55" t="str">
        <f>Checklist48[[#This Row],[PIGUID]]&amp;"NO"</f>
        <v>37duoGJiHLxEhd6NwORejPNO</v>
      </c>
      <c r="I246" s="55" t="b">
        <f>IF(Checklist48[[#This Row],[PIGUID]]="","",INDEX(PIs[NA Exempt],MATCH(Checklist48[[#This Row],[PIGUID]],PIs[GUID],0),1))</f>
        <v>0</v>
      </c>
      <c r="J246" s="57" t="str">
        <f>IF(Checklist48[[#This Row],[SGUID]]="",IF(Checklist48[[#This Row],[SSGUID]]="",IF(Checklist48[[#This Row],[PIGUID]]="","",INDEX(PIs[[Column1]:[SS]],MATCH(Checklist48[[#This Row],[PIGUID]],PIs[GUID],0),2)),INDEX(PIs[[Column1]:[SS]],MATCH(Checklist48[[#This Row],[SSGUID]],PIs[SSGUID],0),18)),INDEX(PIs[[Column1]:[SS]],MATCH(Checklist48[[#This Row],[SGUID]],PIs[SGUID],0),14))</f>
        <v>AQ-GFS 20.08.09</v>
      </c>
      <c r="K246" s="57" t="str">
        <f>IF(Checklist48[[#This Row],[SGUID]]="",IF(Checklist48[[#This Row],[SSGUID]]="",IF(Checklist48[[#This Row],[PIGUID]]="","",INDEX(PIs[[Column1]:[SS]],MATCH(Checklist48[[#This Row],[PIGUID]],PIs[GUID],0),4)),INDEX(PIs[[Column1]:[Ssbody]],MATCH(Checklist48[[#This Row],[SSGUID]],PIs[SSGUID],0),19)),INDEX(PIs[[Column1]:[SS]],MATCH(Checklist48[[#This Row],[SGUID]],PIs[SGUID],0),15))</f>
        <v>Antes de trasladar los reproductores/semillas a otras áreas, se mantienen en cuarentena hasta que se verifique su estado de salud (a menos que su estado de salud ya haya sido verificado con anterioridad).</v>
      </c>
      <c r="L246" s="57" t="str">
        <f>IF(Checklist48[[#This Row],[SGUID]]="",IF(Checklist48[[#This Row],[SSGUID]]="",INDEX(PIs[[Column1]:[SS]],MATCH(Checklist48[[#This Row],[PIGUID]],PIs[GUID],0),6),""),"")</f>
        <v>Debe haber registros del estado de salud o las cuarentenas.</v>
      </c>
      <c r="M246" s="57" t="str">
        <f>IF(Checklist48[[#This Row],[SSGUID]]="",IF(Checklist48[[#This Row],[PIGUID]]="","",INDEX(PIs[[Column1]:[SS]],MATCH(Checklist48[[#This Row],[PIGUID]],PIs[GUID],0),8)),"")</f>
        <v>Obligación Mayor</v>
      </c>
      <c r="N246" s="84"/>
      <c r="O246" s="84"/>
      <c r="P246" s="57" t="str">
        <f>IF(Checklist48[[#This Row],[ifna]]="NA","",IF(Checklist48[[#This Row],[RelatedPQ]]=0,"",IF(Checklist48[[#This Row],[RelatedPQ]]="","",IF((INDEX(S2PQ_relational[],MATCH(Checklist48[[#This Row],[PIGUID&amp;NO]],S2PQ_relational[PIGUID &amp; "NO"],0),1))=Checklist48[[#This Row],[PIGUID]],"no aplicable",""))))</f>
        <v/>
      </c>
      <c r="Q246" s="57" t="str">
        <f>IF(Checklist48[[#This Row],[N/A]]="no aplicable",INDEX(S2PQ[[Preguntas del paso 2]:[Justification]],MATCH(Checklist48[[#This Row],[RelatedPQ]],S2PQ[S2PQGUID],0),3),"")</f>
        <v/>
      </c>
      <c r="R246" s="84"/>
    </row>
    <row r="247" spans="2:18" ht="78.75" x14ac:dyDescent="0.25">
      <c r="B247" s="51"/>
      <c r="C247" s="46"/>
      <c r="D247" s="58">
        <f>IF(Checklist48[[#This Row],[SGUID]]="",IF(Checklist48[[#This Row],[SSGUID]]="",0,1),1)</f>
        <v>0</v>
      </c>
      <c r="E247" s="46" t="s">
        <v>627</v>
      </c>
      <c r="F247" s="55" t="str">
        <f>_xlfn.IFNA(Checklist48[[#This Row],[RelatedPQ]],"NA")</f>
        <v>NA</v>
      </c>
      <c r="G247" s="55" t="e">
        <f>IF(Checklist48[[#This Row],[PIGUID]]="","",INDEX(S2PQ_relational[],MATCH(Checklist48[[#This Row],[PIGUID&amp;NO]],S2PQ_relational[PIGUID &amp; "NO"],0),2))</f>
        <v>#N/A</v>
      </c>
      <c r="H247" s="55" t="str">
        <f>Checklist48[[#This Row],[PIGUID]]&amp;"NO"</f>
        <v>2sLWmLDwjX4RIw9iLBvBtENO</v>
      </c>
      <c r="I247" s="55" t="b">
        <f>IF(Checklist48[[#This Row],[PIGUID]]="","",INDEX(PIs[NA Exempt],MATCH(Checklist48[[#This Row],[PIGUID]],PIs[GUID],0),1))</f>
        <v>1</v>
      </c>
      <c r="J247" s="57" t="str">
        <f>IF(Checklist48[[#This Row],[SGUID]]="",IF(Checklist48[[#This Row],[SSGUID]]="",IF(Checklist48[[#This Row],[PIGUID]]="","",INDEX(PIs[[Column1]:[SS]],MATCH(Checklist48[[#This Row],[PIGUID]],PIs[GUID],0),2)),INDEX(PIs[[Column1]:[SS]],MATCH(Checklist48[[#This Row],[SSGUID]],PIs[SSGUID],0),18)),INDEX(PIs[[Column1]:[SS]],MATCH(Checklist48[[#This Row],[SGUID]],PIs[SGUID],0),14))</f>
        <v>AQ-GFS 20.08.10</v>
      </c>
      <c r="K247" s="57" t="str">
        <f>IF(Checklist48[[#This Row],[SGUID]]="",IF(Checklist48[[#This Row],[SSGUID]]="",IF(Checklist48[[#This Row],[PIGUID]]="","",INDEX(PIs[[Column1]:[SS]],MATCH(Checklist48[[#This Row],[PIGUID]],PIs[GUID],0),4)),INDEX(PIs[[Column1]:[Ssbody]],MATCH(Checklist48[[#This Row],[SSGUID]],PIs[SSGUID],0),19)),INDEX(PIs[[Column1]:[SS]],MATCH(Checklist48[[#This Row],[SGUID]],PIs[SGUID],0),15))</f>
        <v>Los sitios se mantienen en condiciones de limpieza e higiene.</v>
      </c>
      <c r="L247" s="57" t="str">
        <f>IF(Checklist48[[#This Row],[SGUID]]="",IF(Checklist48[[#This Row],[SSGUID]]="",INDEX(PIs[[Column1]:[SS]],MATCH(Checklist48[[#This Row],[PIGUID]],PIs[GUID],0),6),""),"")</f>
        <v>Los sitios se deben mantener en condiciones de limpieza e higiene para:
\- Reducir el riesgo de propagación de enfermedades y patógenos entre áreas y/o unidades de producción
\- Cumplir el plan de gestión ambiental, considerando el perímetro de la finca 
Sin opción de “N/A”.</v>
      </c>
      <c r="M247" s="57" t="str">
        <f>IF(Checklist48[[#This Row],[SSGUID]]="",IF(Checklist48[[#This Row],[PIGUID]]="","",INDEX(PIs[[Column1]:[SS]],MATCH(Checklist48[[#This Row],[PIGUID]],PIs[GUID],0),8)),"")</f>
        <v>Obligación Mayor</v>
      </c>
      <c r="N247" s="84"/>
      <c r="O247" s="84"/>
      <c r="P247" s="57" t="str">
        <f>IF(Checklist48[[#This Row],[ifna]]="NA","",IF(Checklist48[[#This Row],[RelatedPQ]]=0,"",IF(Checklist48[[#This Row],[RelatedPQ]]="","",IF((INDEX(S2PQ_relational[],MATCH(Checklist48[[#This Row],[PIGUID&amp;NO]],S2PQ_relational[PIGUID &amp; "NO"],0),1))=Checklist48[[#This Row],[PIGUID]],"no aplicable",""))))</f>
        <v/>
      </c>
      <c r="Q247" s="57" t="str">
        <f>IF(Checklist48[[#This Row],[N/A]]="no aplicable",INDEX(S2PQ[[Preguntas del paso 2]:[Justification]],MATCH(Checklist48[[#This Row],[RelatedPQ]],S2PQ[S2PQGUID],0),3),"")</f>
        <v/>
      </c>
      <c r="R247" s="84"/>
    </row>
    <row r="248" spans="2:18" ht="78.75" x14ac:dyDescent="0.25">
      <c r="B248" s="51"/>
      <c r="C248" s="46"/>
      <c r="D248" s="58">
        <f>IF(Checklist48[[#This Row],[SGUID]]="",IF(Checklist48[[#This Row],[SSGUID]]="",0,1),1)</f>
        <v>0</v>
      </c>
      <c r="E248" s="46" t="s">
        <v>640</v>
      </c>
      <c r="F248" s="55" t="str">
        <f>_xlfn.IFNA(Checklist48[[#This Row],[RelatedPQ]],"NA")</f>
        <v>NA</v>
      </c>
      <c r="G248" s="55" t="e">
        <f>IF(Checklist48[[#This Row],[PIGUID]]="","",INDEX(S2PQ_relational[],MATCH(Checklist48[[#This Row],[PIGUID&amp;NO]],S2PQ_relational[PIGUID &amp; "NO"],0),2))</f>
        <v>#N/A</v>
      </c>
      <c r="H248" s="55" t="str">
        <f>Checklist48[[#This Row],[PIGUID]]&amp;"NO"</f>
        <v>2dlDVcUpPa7mM9EyOGQN5QNO</v>
      </c>
      <c r="I248" s="55" t="b">
        <f>IF(Checklist48[[#This Row],[PIGUID]]="","",INDEX(PIs[NA Exempt],MATCH(Checklist48[[#This Row],[PIGUID]],PIs[GUID],0),1))</f>
        <v>0</v>
      </c>
      <c r="J248" s="57" t="str">
        <f>IF(Checklist48[[#This Row],[SGUID]]="",IF(Checklist48[[#This Row],[SSGUID]]="",IF(Checklist48[[#This Row],[PIGUID]]="","",INDEX(PIs[[Column1]:[SS]],MATCH(Checklist48[[#This Row],[PIGUID]],PIs[GUID],0),2)),INDEX(PIs[[Column1]:[SS]],MATCH(Checklist48[[#This Row],[SSGUID]],PIs[SSGUID],0),18)),INDEX(PIs[[Column1]:[SS]],MATCH(Checklist48[[#This Row],[SGUID]],PIs[SGUID],0),14))</f>
        <v>AQ-GFS 20.08.11</v>
      </c>
      <c r="K248" s="57" t="str">
        <f>IF(Checklist48[[#This Row],[SGUID]]="",IF(Checklist48[[#This Row],[SSGUID]]="",IF(Checklist48[[#This Row],[PIGUID]]="","",INDEX(PIs[[Column1]:[SS]],MATCH(Checklist48[[#This Row],[PIGUID]],PIs[GUID],0),4)),INDEX(PIs[[Column1]:[Ssbody]],MATCH(Checklist48[[#This Row],[SSGUID]],PIs[SSGUID],0),19)),INDEX(PIs[[Column1]:[SS]],MATCH(Checklist48[[#This Row],[SGUID]],PIs[SGUID],0),15))</f>
        <v>Se realiza una evaluación de riesgos que contempla la necesidad de desinfectar el agua entrante en las estaciones de reproducción y crianza, así como el consecuente impacto del agua descargada.</v>
      </c>
      <c r="L248" s="57" t="str">
        <f>IF(Checklist48[[#This Row],[SGUID]]="",IF(Checklist48[[#This Row],[SSGUID]]="",INDEX(PIs[[Column1]:[SS]],MATCH(Checklist48[[#This Row],[PIGUID]],PIs[GUID],0),6),""),"")</f>
        <v>Debe haber una evaluación de riesgos que contemple la necesidad de desinfectar el agua entrante las estaciones de reproducción y crianza. Si se requiere la desinfección, se debe realizar de forma eficaz. Se debe hacer referencia a la evaluación de impacto ambiental (consulte AQ 06.03.01) en lo que respecta a la liberación de patógenos y/o a los desinfectantes.</v>
      </c>
      <c r="M248" s="57" t="str">
        <f>IF(Checklist48[[#This Row],[SSGUID]]="",IF(Checklist48[[#This Row],[PIGUID]]="","",INDEX(PIs[[Column1]:[SS]],MATCH(Checklist48[[#This Row],[PIGUID]],PIs[GUID],0),8)),"")</f>
        <v>Obligación Mayor</v>
      </c>
      <c r="N248" s="84"/>
      <c r="O248" s="84"/>
      <c r="P248" s="57" t="str">
        <f>IF(Checklist48[[#This Row],[ifna]]="NA","",IF(Checklist48[[#This Row],[RelatedPQ]]=0,"",IF(Checklist48[[#This Row],[RelatedPQ]]="","",IF((INDEX(S2PQ_relational[],MATCH(Checklist48[[#This Row],[PIGUID&amp;NO]],S2PQ_relational[PIGUID &amp; "NO"],0),1))=Checklist48[[#This Row],[PIGUID]],"no aplicable",""))))</f>
        <v/>
      </c>
      <c r="Q248" s="57" t="str">
        <f>IF(Checklist48[[#This Row],[N/A]]="no aplicable",INDEX(S2PQ[[Preguntas del paso 2]:[Justification]],MATCH(Checklist48[[#This Row],[RelatedPQ]],S2PQ[S2PQGUID],0),3),"")</f>
        <v/>
      </c>
      <c r="R248" s="84"/>
    </row>
    <row r="249" spans="2:18" ht="33.75" x14ac:dyDescent="0.25">
      <c r="B249" s="51"/>
      <c r="C249" s="46" t="s">
        <v>578</v>
      </c>
      <c r="D249" s="58">
        <f>IF(Checklist48[[#This Row],[SGUID]]="",IF(Checklist48[[#This Row],[SSGUID]]="",0,1),1)</f>
        <v>1</v>
      </c>
      <c r="E249" s="46"/>
      <c r="F249" s="55" t="str">
        <f>_xlfn.IFNA(Checklist48[[#This Row],[RelatedPQ]],"NA")</f>
        <v/>
      </c>
      <c r="G249" s="55" t="str">
        <f>IF(Checklist48[[#This Row],[PIGUID]]="","",INDEX(S2PQ_relational[],MATCH(Checklist48[[#This Row],[PIGUID&amp;NO]],S2PQ_relational[PIGUID &amp; "NO"],0),2))</f>
        <v/>
      </c>
      <c r="H249" s="55" t="str">
        <f>Checklist48[[#This Row],[PIGUID]]&amp;"NO"</f>
        <v>NO</v>
      </c>
      <c r="I249" s="55" t="str">
        <f>IF(Checklist48[[#This Row],[PIGUID]]="","",INDEX(PIs[NA Exempt],MATCH(Checklist48[[#This Row],[PIGUID]],PIs[GUID],0),1))</f>
        <v/>
      </c>
      <c r="J249" s="57" t="str">
        <f>IF(Checklist48[[#This Row],[SGUID]]="",IF(Checklist48[[#This Row],[SSGUID]]="",IF(Checklist48[[#This Row],[PIGUID]]="","",INDEX(PIs[[Column1]:[SS]],MATCH(Checklist48[[#This Row],[PIGUID]],PIs[GUID],0),2)),INDEX(PIs[[Column1]:[SS]],MATCH(Checklist48[[#This Row],[SSGUID]],PIs[SSGUID],0),18)),INDEX(PIs[[Column1]:[SS]],MATCH(Checklist48[[#This Row],[SGUID]],PIs[SGUID],0),14))</f>
        <v>AQ 20.09 Maquinaria y equipos</v>
      </c>
      <c r="K249" s="57" t="str">
        <f>IF(Checklist48[[#This Row],[SGUID]]="",IF(Checklist48[[#This Row],[SSGUID]]="",IF(Checklist48[[#This Row],[PIGUID]]="","",INDEX(PIs[[Column1]:[SS]],MATCH(Checklist48[[#This Row],[PIGUID]],PIs[GUID],0),4)),INDEX(PIs[[Column1]:[Ssbody]],MATCH(Checklist48[[#This Row],[SSGUID]],PIs[SSGUID],0),19)),INDEX(PIs[[Column1]:[SS]],MATCH(Checklist48[[#This Row],[SGUID]],PIs[SGUID],0),15))</f>
        <v>-</v>
      </c>
      <c r="L249" s="57" t="str">
        <f>IF(Checklist48[[#This Row],[SGUID]]="",IF(Checklist48[[#This Row],[SSGUID]]="",INDEX(PIs[[Column1]:[SS]],MATCH(Checklist48[[#This Row],[PIGUID]],PIs[GUID],0),6),""),"")</f>
        <v/>
      </c>
      <c r="M249" s="57" t="str">
        <f>IF(Checklist48[[#This Row],[SSGUID]]="",IF(Checklist48[[#This Row],[PIGUID]]="","",INDEX(PIs[[Column1]:[SS]],MATCH(Checklist48[[#This Row],[PIGUID]],PIs[GUID],0),8)),"")</f>
        <v/>
      </c>
      <c r="N249" s="84"/>
      <c r="O249" s="84"/>
      <c r="P249" s="57" t="str">
        <f>IF(Checklist48[[#This Row],[ifna]]="NA","",IF(Checklist48[[#This Row],[RelatedPQ]]=0,"",IF(Checklist48[[#This Row],[RelatedPQ]]="","",IF((INDEX(S2PQ_relational[],MATCH(Checklist48[[#This Row],[PIGUID&amp;NO]],S2PQ_relational[PIGUID &amp; "NO"],0),1))=Checklist48[[#This Row],[PIGUID]],"no aplicable",""))))</f>
        <v/>
      </c>
      <c r="Q249" s="57" t="str">
        <f>IF(Checklist48[[#This Row],[N/A]]="no aplicable",INDEX(S2PQ[[Preguntas del paso 2]:[Justification]],MATCH(Checklist48[[#This Row],[RelatedPQ]],S2PQ[S2PQGUID],0),3),"")</f>
        <v/>
      </c>
      <c r="R249" s="84"/>
    </row>
    <row r="250" spans="2:18" ht="78.75" x14ac:dyDescent="0.25">
      <c r="B250" s="51"/>
      <c r="C250" s="46"/>
      <c r="D250" s="58">
        <f>IF(Checklist48[[#This Row],[SGUID]]="",IF(Checklist48[[#This Row],[SSGUID]]="",0,1),1)</f>
        <v>0</v>
      </c>
      <c r="E250" s="46" t="s">
        <v>572</v>
      </c>
      <c r="F250" s="55" t="str">
        <f>_xlfn.IFNA(Checklist48[[#This Row],[RelatedPQ]],"NA")</f>
        <v>NA</v>
      </c>
      <c r="G250" s="55" t="e">
        <f>IF(Checklist48[[#This Row],[PIGUID]]="","",INDEX(S2PQ_relational[],MATCH(Checklist48[[#This Row],[PIGUID&amp;NO]],S2PQ_relational[PIGUID &amp; "NO"],0),2))</f>
        <v>#N/A</v>
      </c>
      <c r="H250" s="55" t="str">
        <f>Checklist48[[#This Row],[PIGUID]]&amp;"NO"</f>
        <v>eDBIAJH7lgc2ErlgKqBdzNO</v>
      </c>
      <c r="I250" s="55" t="b">
        <f>IF(Checklist48[[#This Row],[PIGUID]]="","",INDEX(PIs[NA Exempt],MATCH(Checklist48[[#This Row],[PIGUID]],PIs[GUID],0),1))</f>
        <v>0</v>
      </c>
      <c r="J250" s="57" t="str">
        <f>IF(Checklist48[[#This Row],[SGUID]]="",IF(Checklist48[[#This Row],[SSGUID]]="",IF(Checklist48[[#This Row],[PIGUID]]="","",INDEX(PIs[[Column1]:[SS]],MATCH(Checklist48[[#This Row],[PIGUID]],PIs[GUID],0),2)),INDEX(PIs[[Column1]:[SS]],MATCH(Checklist48[[#This Row],[SSGUID]],PIs[SSGUID],0),18)),INDEX(PIs[[Column1]:[SS]],MATCH(Checklist48[[#This Row],[SGUID]],PIs[SGUID],0),14))</f>
        <v>AQ-GFS 20.09.01</v>
      </c>
      <c r="K250" s="57" t="str">
        <f>IF(Checklist48[[#This Row],[SGUID]]="",IF(Checklist48[[#This Row],[SSGUID]]="",IF(Checklist48[[#This Row],[PIGUID]]="","",INDEX(PIs[[Column1]:[SS]],MATCH(Checklist48[[#This Row],[PIGUID]],PIs[GUID],0),4)),INDEX(PIs[[Column1]:[Ssbody]],MATCH(Checklist48[[#This Row],[SSGUID]],PIs[SSGUID],0),19)),INDEX(PIs[[Column1]:[SS]],MATCH(Checklist48[[#This Row],[SGUID]],PIs[SGUID],0),15))</f>
        <v>Los equipos y los sistemas se diseñan, instalan y utilizan de manera que se minimiza el riesgo de que afecten a la salud de las especies acuáticas de cultivo y el riesgo de que estas se escapen.</v>
      </c>
      <c r="L250" s="57" t="str">
        <f>IF(Checklist48[[#This Row],[SGUID]]="",IF(Checklist48[[#This Row],[SSGUID]]="",INDEX(PIs[[Column1]:[SS]],MATCH(Checklist48[[#This Row],[PIGUID]],PIs[GUID],0),6),""),"")</f>
        <v>Los equipos y los sistemas se deben diseñar, instalar y utilizar de manera que se minimice el riesgo de que afecten a la salud y el bienestar de las especies acuáticas de cultivo y el riesgo de que estas se escapen. En la entrevista, los trabajadores deben poder demostrar que tienen conocimiento de dicho procedimiento.</v>
      </c>
      <c r="M250" s="57" t="str">
        <f>IF(Checklist48[[#This Row],[SSGUID]]="",IF(Checklist48[[#This Row],[PIGUID]]="","",INDEX(PIs[[Column1]:[SS]],MATCH(Checklist48[[#This Row],[PIGUID]],PIs[GUID],0),8)),"")</f>
        <v>Obligación Mayor</v>
      </c>
      <c r="N250" s="84"/>
      <c r="O250" s="84"/>
      <c r="P250" s="57" t="str">
        <f>IF(Checklist48[[#This Row],[ifna]]="NA","",IF(Checklist48[[#This Row],[RelatedPQ]]=0,"",IF(Checklist48[[#This Row],[RelatedPQ]]="","",IF((INDEX(S2PQ_relational[],MATCH(Checklist48[[#This Row],[PIGUID&amp;NO]],S2PQ_relational[PIGUID &amp; "NO"],0),1))=Checklist48[[#This Row],[PIGUID]],"no aplicable",""))))</f>
        <v/>
      </c>
      <c r="Q250" s="57" t="str">
        <f>IF(Checklist48[[#This Row],[N/A]]="no aplicable",INDEX(S2PQ[[Preguntas del paso 2]:[Justification]],MATCH(Checklist48[[#This Row],[RelatedPQ]],S2PQ[S2PQGUID],0),3),"")</f>
        <v/>
      </c>
      <c r="R250" s="84"/>
    </row>
    <row r="251" spans="2:18" ht="157.5" x14ac:dyDescent="0.25">
      <c r="B251" s="51"/>
      <c r="C251" s="46"/>
      <c r="D251" s="58">
        <f>IF(Checklist48[[#This Row],[SGUID]]="",IF(Checklist48[[#This Row],[SSGUID]]="",0,1),1)</f>
        <v>0</v>
      </c>
      <c r="E251" s="46" t="s">
        <v>609</v>
      </c>
      <c r="F251" s="55" t="str">
        <f>_xlfn.IFNA(Checklist48[[#This Row],[RelatedPQ]],"NA")</f>
        <v>NA</v>
      </c>
      <c r="G251" s="55" t="e">
        <f>IF(Checklist48[[#This Row],[PIGUID]]="","",INDEX(S2PQ_relational[],MATCH(Checklist48[[#This Row],[PIGUID&amp;NO]],S2PQ_relational[PIGUID &amp; "NO"],0),2))</f>
        <v>#N/A</v>
      </c>
      <c r="H251" s="55" t="str">
        <f>Checklist48[[#This Row],[PIGUID]]&amp;"NO"</f>
        <v>1z7NPEx9qL7UVltPT4XmDYNO</v>
      </c>
      <c r="I251" s="55" t="b">
        <f>IF(Checklist48[[#This Row],[PIGUID]]="","",INDEX(PIs[NA Exempt],MATCH(Checklist48[[#This Row],[PIGUID]],PIs[GUID],0),1))</f>
        <v>0</v>
      </c>
      <c r="J251" s="57" t="str">
        <f>IF(Checklist48[[#This Row],[SGUID]]="",IF(Checklist48[[#This Row],[SSGUID]]="",IF(Checklist48[[#This Row],[PIGUID]]="","",INDEX(PIs[[Column1]:[SS]],MATCH(Checklist48[[#This Row],[PIGUID]],PIs[GUID],0),2)),INDEX(PIs[[Column1]:[SS]],MATCH(Checklist48[[#This Row],[SSGUID]],PIs[SSGUID],0),18)),INDEX(PIs[[Column1]:[SS]],MATCH(Checklist48[[#This Row],[SGUID]],PIs[SGUID],0),14))</f>
        <v>AQ-GFS 20.09.02</v>
      </c>
      <c r="K251" s="57" t="str">
        <f>IF(Checklist48[[#This Row],[SGUID]]="",IF(Checklist48[[#This Row],[SSGUID]]="",IF(Checklist48[[#This Row],[PIGUID]]="","",INDEX(PIs[[Column1]:[SS]],MATCH(Checklist48[[#This Row],[PIGUID]],PIs[GUID],0),4)),INDEX(PIs[[Column1]:[Ssbody]],MATCH(Checklist48[[#This Row],[SSGUID]],PIs[SSGUID],0),19)),INDEX(PIs[[Column1]:[SS]],MATCH(Checklist48[[#This Row],[SGUID]],PIs[SGUID],0),15))</f>
        <v>Hay establecidas medidas para prevenir que se escapen poblaciones de cultivo hacia los cursos de agua o que ingresen especies autóctonas en las áreas de contención de especies acuáticas de cultivo.</v>
      </c>
      <c r="L251" s="57" t="str">
        <f>IF(Checklist48[[#This Row],[SGUID]]="",IF(Checklist48[[#This Row],[SSGUID]]="",INDEX(PIs[[Column1]:[SS]],MATCH(Checklist48[[#This Row],[PIGUID]],PIs[GUID],0),6),""),"")</f>
        <v>Debe haber establecidos planes de contingencia, registros de todas las especies acuáticas de cultivo que se han escapado en los últimos 12 meses y documentación que demuestre que todos los casos de escape de todos los sitios han sido notificados a las autoridades. La estación de reproducción y crianza/la finca debe contar con un procedimiento eficaz y documentado para prevenir el escape accidental de las poblaciones al medio ambiente. Cuando corresponda, se deben inspeccionar las estructuras de los recintos y los amarres de acuerdo a un plan documentado basado en la evaluación de riesgos. Se debe realizar y registrar el mantenimiento rutinario y las reparaciones o reemplazos.</v>
      </c>
      <c r="M251" s="57" t="str">
        <f>IF(Checklist48[[#This Row],[SSGUID]]="",IF(Checklist48[[#This Row],[PIGUID]]="","",INDEX(PIs[[Column1]:[SS]],MATCH(Checklist48[[#This Row],[PIGUID]],PIs[GUID],0),8)),"")</f>
        <v>Obligación Menor</v>
      </c>
      <c r="N251" s="84"/>
      <c r="O251" s="84"/>
      <c r="P251" s="57" t="str">
        <f>IF(Checklist48[[#This Row],[ifna]]="NA","",IF(Checklist48[[#This Row],[RelatedPQ]]=0,"",IF(Checklist48[[#This Row],[RelatedPQ]]="","",IF((INDEX(S2PQ_relational[],MATCH(Checklist48[[#This Row],[PIGUID&amp;NO]],S2PQ_relational[PIGUID &amp; "NO"],0),1))=Checklist48[[#This Row],[PIGUID]],"no aplicable",""))))</f>
        <v/>
      </c>
      <c r="Q251" s="57" t="str">
        <f>IF(Checklist48[[#This Row],[N/A]]="no aplicable",INDEX(S2PQ[[Preguntas del paso 2]:[Justification]],MATCH(Checklist48[[#This Row],[RelatedPQ]],S2PQ[S2PQGUID],0),3),"")</f>
        <v/>
      </c>
      <c r="R251" s="84"/>
    </row>
    <row r="252" spans="2:18" ht="112.5" x14ac:dyDescent="0.25">
      <c r="B252" s="51"/>
      <c r="C252" s="46"/>
      <c r="D252" s="58">
        <f>IF(Checklist48[[#This Row],[SGUID]]="",IF(Checklist48[[#This Row],[SSGUID]]="",0,1),1)</f>
        <v>0</v>
      </c>
      <c r="E252" s="46" t="s">
        <v>615</v>
      </c>
      <c r="F252" s="55" t="str">
        <f>_xlfn.IFNA(Checklist48[[#This Row],[RelatedPQ]],"NA")</f>
        <v>NA</v>
      </c>
      <c r="G252" s="55" t="e">
        <f>IF(Checklist48[[#This Row],[PIGUID]]="","",INDEX(S2PQ_relational[],MATCH(Checklist48[[#This Row],[PIGUID&amp;NO]],S2PQ_relational[PIGUID &amp; "NO"],0),2))</f>
        <v>#N/A</v>
      </c>
      <c r="H252" s="55" t="str">
        <f>Checklist48[[#This Row],[PIGUID]]&amp;"NO"</f>
        <v>4UIzPvMqxuFcrMB7CF4B7wNO</v>
      </c>
      <c r="I252" s="55" t="b">
        <f>IF(Checklist48[[#This Row],[PIGUID]]="","",INDEX(PIs[NA Exempt],MATCH(Checklist48[[#This Row],[PIGUID]],PIs[GUID],0),1))</f>
        <v>0</v>
      </c>
      <c r="J252" s="57" t="str">
        <f>IF(Checklist48[[#This Row],[SGUID]]="",IF(Checklist48[[#This Row],[SSGUID]]="",IF(Checklist48[[#This Row],[PIGUID]]="","",INDEX(PIs[[Column1]:[SS]],MATCH(Checklist48[[#This Row],[PIGUID]],PIs[GUID],0),2)),INDEX(PIs[[Column1]:[SS]],MATCH(Checklist48[[#This Row],[SSGUID]],PIs[SSGUID],0),18)),INDEX(PIs[[Column1]:[SS]],MATCH(Checklist48[[#This Row],[SGUID]],PIs[SGUID],0),14))</f>
        <v>AQ-GFS 20.09.03</v>
      </c>
      <c r="K252" s="57" t="str">
        <f>IF(Checklist48[[#This Row],[SGUID]]="",IF(Checklist48[[#This Row],[SSGUID]]="",IF(Checklist48[[#This Row],[PIGUID]]="","",INDEX(PIs[[Column1]:[SS]],MATCH(Checklist48[[#This Row],[PIGUID]],PIs[GUID],0),4)),INDEX(PIs[[Column1]:[Ssbody]],MATCH(Checklist48[[#This Row],[SSGUID]],PIs[SSGUID],0),19)),INDEX(PIs[[Column1]:[SS]],MATCH(Checklist48[[#This Row],[SGUID]],PIs[SGUID],0),15))</f>
        <v>Hay registros del mantenimiento de la maquinaria y los equipos (incluidos los filtros) imprescindibles para asegurar la salud y el bienestar de las especies acuáticas de cultivo.</v>
      </c>
      <c r="L252" s="57" t="str">
        <f>IF(Checklist48[[#This Row],[SGUID]]="",IF(Checklist48[[#This Row],[SSGUID]]="",INDEX(PIs[[Column1]:[SS]],MATCH(Checklist48[[#This Row],[PIGUID]],PIs[GUID],0),6),""),"")</f>
        <v>Para la maquinaria y los equipos imprescindibles para asegurar la salud y el bienestar de las especies acuáticas de cultivo (p. ej., sensores de oxígeno), se debe conservar un registro con lo siguiente: información del mantenimiento y la calibración, información de la calibración o verificación de los equipos de análisis y vigilancia realizadas una segunda parte. Debe haber registros que demuestren que se ha realizado un mantenimiento y una calibración o verificación apropiados.</v>
      </c>
      <c r="M252" s="57" t="str">
        <f>IF(Checklist48[[#This Row],[SSGUID]]="",IF(Checklist48[[#This Row],[PIGUID]]="","",INDEX(PIs[[Column1]:[SS]],MATCH(Checklist48[[#This Row],[PIGUID]],PIs[GUID],0),8)),"")</f>
        <v>Obligación Mayor</v>
      </c>
      <c r="N252" s="84"/>
      <c r="O252" s="84"/>
      <c r="P252" s="57" t="str">
        <f>IF(Checklist48[[#This Row],[ifna]]="NA","",IF(Checklist48[[#This Row],[RelatedPQ]]=0,"",IF(Checklist48[[#This Row],[RelatedPQ]]="","",IF((INDEX(S2PQ_relational[],MATCH(Checklist48[[#This Row],[PIGUID&amp;NO]],S2PQ_relational[PIGUID &amp; "NO"],0),1))=Checklist48[[#This Row],[PIGUID]],"no aplicable",""))))</f>
        <v/>
      </c>
      <c r="Q252" s="57" t="str">
        <f>IF(Checklist48[[#This Row],[N/A]]="no aplicable",INDEX(S2PQ[[Preguntas del paso 2]:[Justification]],MATCH(Checklist48[[#This Row],[RelatedPQ]],S2PQ[S2PQGUID],0),3),"")</f>
        <v/>
      </c>
      <c r="R252" s="84"/>
    </row>
    <row r="253" spans="2:18" ht="90" x14ac:dyDescent="0.25">
      <c r="B253" s="51"/>
      <c r="C253" s="46"/>
      <c r="D253" s="58">
        <f>IF(Checklist48[[#This Row],[SGUID]]="",IF(Checklist48[[#This Row],[SSGUID]]="",0,1),1)</f>
        <v>0</v>
      </c>
      <c r="E253" s="46" t="s">
        <v>621</v>
      </c>
      <c r="F253" s="55" t="str">
        <f>_xlfn.IFNA(Checklist48[[#This Row],[RelatedPQ]],"NA")</f>
        <v>NA</v>
      </c>
      <c r="G253" s="55" t="e">
        <f>IF(Checklist48[[#This Row],[PIGUID]]="","",INDEX(S2PQ_relational[],MATCH(Checklist48[[#This Row],[PIGUID&amp;NO]],S2PQ_relational[PIGUID &amp; "NO"],0),2))</f>
        <v>#N/A</v>
      </c>
      <c r="H253" s="55" t="str">
        <f>Checklist48[[#This Row],[PIGUID]]&amp;"NO"</f>
        <v>7ogUJA3KgahHgsL0xuhzH9NO</v>
      </c>
      <c r="I253" s="55" t="b">
        <f>IF(Checklist48[[#This Row],[PIGUID]]="","",INDEX(PIs[NA Exempt],MATCH(Checklist48[[#This Row],[PIGUID]],PIs[GUID],0),1))</f>
        <v>0</v>
      </c>
      <c r="J253" s="57" t="str">
        <f>IF(Checklist48[[#This Row],[SGUID]]="",IF(Checklist48[[#This Row],[SSGUID]]="",IF(Checklist48[[#This Row],[PIGUID]]="","",INDEX(PIs[[Column1]:[SS]],MATCH(Checklist48[[#This Row],[PIGUID]],PIs[GUID],0),2)),INDEX(PIs[[Column1]:[SS]],MATCH(Checklist48[[#This Row],[SSGUID]],PIs[SSGUID],0),18)),INDEX(PIs[[Column1]:[SS]],MATCH(Checklist48[[#This Row],[SGUID]],PIs[SGUID],0),14))</f>
        <v>AQ-GFS 20.09.04</v>
      </c>
      <c r="K253" s="57" t="str">
        <f>IF(Checklist48[[#This Row],[SGUID]]="",IF(Checklist48[[#This Row],[SSGUID]]="",IF(Checklist48[[#This Row],[PIGUID]]="","",INDEX(PIs[[Column1]:[SS]],MATCH(Checklist48[[#This Row],[PIGUID]],PIs[GUID],0),4)),INDEX(PIs[[Column1]:[Ssbody]],MATCH(Checklist48[[#This Row],[SSGUID]],PIs[SSGUID],0),19)),INDEX(PIs[[Column1]:[SS]],MATCH(Checklist48[[#This Row],[SGUID]],PIs[SGUID],0),15))</f>
        <v>Cuando la salud y el bienestar de las especies acuáticas de cultivo depende de sistemas/equipos automáticos (p. ej., nivel de oxígeno, presión de bomba), dichos sistemas están equipados con alarmas y dispositivos/mecanismos de reserva.</v>
      </c>
      <c r="L253" s="57" t="str">
        <f>IF(Checklist48[[#This Row],[SGUID]]="",IF(Checklist48[[#This Row],[SSGUID]]="",INDEX(PIs[[Column1]:[SS]],MATCH(Checklist48[[#This Row],[PIGUID]],PIs[GUID],0),6),""),"")</f>
        <v>Si el fallo de un sistema/equipo puede hacer peligrar la salud y el bienestar de las especies acuáticas de cultivo, dicho sistema/equipo debe estar equipado con alarmas en caso de fallo. Estas alarmas se deben probar con regularidad, y debe haber registros de la realización de las pruebas. Debe haber establecido un sistema para notificar a la(s) persona(s) responsable(s).</v>
      </c>
      <c r="M253" s="57" t="str">
        <f>IF(Checklist48[[#This Row],[SSGUID]]="",IF(Checklist48[[#This Row],[PIGUID]]="","",INDEX(PIs[[Column1]:[SS]],MATCH(Checklist48[[#This Row],[PIGUID]],PIs[GUID],0),8)),"")</f>
        <v>Obligación Mayor</v>
      </c>
      <c r="N253" s="84"/>
      <c r="O253" s="84"/>
      <c r="P253" s="57" t="str">
        <f>IF(Checklist48[[#This Row],[ifna]]="NA","",IF(Checklist48[[#This Row],[RelatedPQ]]=0,"",IF(Checklist48[[#This Row],[RelatedPQ]]="","",IF((INDEX(S2PQ_relational[],MATCH(Checklist48[[#This Row],[PIGUID&amp;NO]],S2PQ_relational[PIGUID &amp; "NO"],0),1))=Checklist48[[#This Row],[PIGUID]],"no aplicable",""))))</f>
        <v/>
      </c>
      <c r="Q253" s="57" t="str">
        <f>IF(Checklist48[[#This Row],[N/A]]="no aplicable",INDEX(S2PQ[[Preguntas del paso 2]:[Justification]],MATCH(Checklist48[[#This Row],[RelatedPQ]],S2PQ[S2PQGUID],0),3),"")</f>
        <v/>
      </c>
      <c r="R253" s="84"/>
    </row>
    <row r="254" spans="2:18" ht="123.75" x14ac:dyDescent="0.25">
      <c r="B254" s="51"/>
      <c r="C254" s="46"/>
      <c r="D254" s="58">
        <f>IF(Checklist48[[#This Row],[SGUID]]="",IF(Checklist48[[#This Row],[SSGUID]]="",0,1),1)</f>
        <v>0</v>
      </c>
      <c r="E254" s="46" t="s">
        <v>597</v>
      </c>
      <c r="F254" s="55" t="str">
        <f>_xlfn.IFNA(Checklist48[[#This Row],[RelatedPQ]],"NA")</f>
        <v>NA</v>
      </c>
      <c r="G254" s="55" t="e">
        <f>IF(Checklist48[[#This Row],[PIGUID]]="","",INDEX(S2PQ_relational[],MATCH(Checklist48[[#This Row],[PIGUID&amp;NO]],S2PQ_relational[PIGUID &amp; "NO"],0),2))</f>
        <v>#N/A</v>
      </c>
      <c r="H254" s="55" t="str">
        <f>Checklist48[[#This Row],[PIGUID]]&amp;"NO"</f>
        <v>1EIecfs8H41dNknq6JnLCjNO</v>
      </c>
      <c r="I254" s="55" t="b">
        <f>IF(Checklist48[[#This Row],[PIGUID]]="","",INDEX(PIs[NA Exempt],MATCH(Checklist48[[#This Row],[PIGUID]],PIs[GUID],0),1))</f>
        <v>0</v>
      </c>
      <c r="J254" s="57" t="str">
        <f>IF(Checklist48[[#This Row],[SGUID]]="",IF(Checklist48[[#This Row],[SSGUID]]="",IF(Checklist48[[#This Row],[PIGUID]]="","",INDEX(PIs[[Column1]:[SS]],MATCH(Checklist48[[#This Row],[PIGUID]],PIs[GUID],0),2)),INDEX(PIs[[Column1]:[SS]],MATCH(Checklist48[[#This Row],[SSGUID]],PIs[SSGUID],0),18)),INDEX(PIs[[Column1]:[SS]],MATCH(Checklist48[[#This Row],[SGUID]],PIs[SGUID],0),14))</f>
        <v>AQ-GFS 20.09.05</v>
      </c>
      <c r="K254" s="57" t="str">
        <f>IF(Checklist48[[#This Row],[SGUID]]="",IF(Checklist48[[#This Row],[SSGUID]]="",IF(Checklist48[[#This Row],[PIGUID]]="","",INDEX(PIs[[Column1]:[SS]],MATCH(Checklist48[[#This Row],[PIGUID]],PIs[GUID],0),4)),INDEX(PIs[[Column1]:[Ssbody]],MATCH(Checklist48[[#This Row],[SSGUID]],PIs[SSGUID],0),19)),INDEX(PIs[[Column1]:[SS]],MATCH(Checklist48[[#This Row],[SGUID]],PIs[SGUID],0),15))</f>
        <v>En el caso de que las evaluaciones de riesgos muestren que los niveles de oxígeno podrían caer por debajo del mínimo necesario para el bienestar de las especies acuáticas de cultivo, se dispone de sistemas de suplemento de oxígeno y estos se mantienen en buen estado de funcionamiento.</v>
      </c>
      <c r="L254" s="57" t="str">
        <f>IF(Checklist48[[#This Row],[SGUID]]="",IF(Checklist48[[#This Row],[SSGUID]]="",INDEX(PIs[[Column1]:[SS]],MATCH(Checklist48[[#This Row],[PIGUID]],PIs[GUID],0),6),""),"")</f>
        <v>Debe haber disponibles sistemas de suplemento de oxígeno para la densidad máxima permitida en los niveles de oxígeno más bajos predecibles. Debe haber disponible un sistema de reserva para el suplemento de oxígeno por si se produce un fallo en el sistema principal. En el caso de sistemas de circulación cerrada, es necesario contar con equipos para saturar el agua con O
 debido a la alta densidad de las especies acuáticas de cultivo. Consulte AQ 20.02.14 sobre la evaluación de riesgos de bienestar animal.</v>
      </c>
      <c r="M254" s="57" t="str">
        <f>IF(Checklist48[[#This Row],[SSGUID]]="",IF(Checklist48[[#This Row],[PIGUID]]="","",INDEX(PIs[[Column1]:[SS]],MATCH(Checklist48[[#This Row],[PIGUID]],PIs[GUID],0),8)),"")</f>
        <v>Obligación Menor</v>
      </c>
      <c r="N254" s="84"/>
      <c r="O254" s="84"/>
      <c r="P254" s="57" t="str">
        <f>IF(Checklist48[[#This Row],[ifna]]="NA","",IF(Checklist48[[#This Row],[RelatedPQ]]=0,"",IF(Checklist48[[#This Row],[RelatedPQ]]="","",IF((INDEX(S2PQ_relational[],MATCH(Checklist48[[#This Row],[PIGUID&amp;NO]],S2PQ_relational[PIGUID &amp; "NO"],0),1))=Checklist48[[#This Row],[PIGUID]],"no aplicable",""))))</f>
        <v/>
      </c>
      <c r="Q254" s="57" t="str">
        <f>IF(Checklist48[[#This Row],[N/A]]="no aplicable",INDEX(S2PQ[[Preguntas del paso 2]:[Justification]],MATCH(Checklist48[[#This Row],[RelatedPQ]],S2PQ[S2PQGUID],0),3),"")</f>
        <v/>
      </c>
      <c r="R254" s="84"/>
    </row>
    <row r="255" spans="2:18" ht="123.75" x14ac:dyDescent="0.25">
      <c r="B255" s="51" t="s">
        <v>446</v>
      </c>
      <c r="C255" s="46"/>
      <c r="D255" s="58">
        <f>IF(Checklist48[[#This Row],[SGUID]]="",IF(Checklist48[[#This Row],[SSGUID]]="",0,1),1)</f>
        <v>1</v>
      </c>
      <c r="E255" s="46"/>
      <c r="F255" s="55" t="str">
        <f>_xlfn.IFNA(Checklist48[[#This Row],[RelatedPQ]],"NA")</f>
        <v/>
      </c>
      <c r="G255" s="55" t="str">
        <f>IF(Checklist48[[#This Row],[PIGUID]]="","",INDEX(S2PQ_relational[],MATCH(Checklist48[[#This Row],[PIGUID&amp;NO]],S2PQ_relational[PIGUID &amp; "NO"],0),2))</f>
        <v/>
      </c>
      <c r="H255" s="55" t="str">
        <f>Checklist48[[#This Row],[PIGUID]]&amp;"NO"</f>
        <v>NO</v>
      </c>
      <c r="I255" s="55" t="str">
        <f>IF(Checklist48[[#This Row],[PIGUID]]="","",INDEX(PIs[NA Exempt],MATCH(Checklist48[[#This Row],[PIGUID]],PIs[GUID],0),1))</f>
        <v/>
      </c>
      <c r="J255" s="57" t="str">
        <f>IF(Checklist48[[#This Row],[SGUID]]="",IF(Checklist48[[#This Row],[SSGUID]]="",IF(Checklist48[[#This Row],[PIGUID]]="","",INDEX(PIs[[Column1]:[SS]],MATCH(Checklist48[[#This Row],[PIGUID]],PIs[GUID],0),2)),INDEX(PIs[[Column1]:[SS]],MATCH(Checklist48[[#This Row],[SSGUID]],PIs[SSGUID],0),18)),INDEX(PIs[[Column1]:[SS]],MATCH(Checklist48[[#This Row],[SGUID]],PIs[SGUID],0),14))</f>
        <v>AQ 21 MUESTREO Y ANÁLISIS DE ESPECIES ACUÁTICAS DE CULTIVO</v>
      </c>
      <c r="K255" s="57" t="str">
        <f>IF(Checklist48[[#This Row],[SGUID]]="",IF(Checklist48[[#This Row],[SSGUID]]="",IF(Checklist48[[#This Row],[PIGUID]]="","",INDEX(PIs[[Column1]:[SS]],MATCH(Checklist48[[#This Row],[PIGUID]],PIs[GUID],0),4)),INDEX(PIs[[Column1]:[Ssbody]],MATCH(Checklist48[[#This Row],[SSGUID]],PIs[SSGUID],0),19)),INDEX(PIs[[Column1]:[SS]],MATCH(Checklist48[[#This Row],[SGUID]],PIs[SGUID],0),15))</f>
        <v>Aunque se espera que la industria acuícola crezca en el futuro, la dependencia del uso de peces de forraje como alimento para otras especies acuáticas de cultivo no debería hacerlo. El abastecimiento sostenible, el empleo eficiente de los ingredientes marinos y el uso de alternativas distintas a los peces de forraje constituyen pasos fundamentales para reducir y eliminar los efectos perjudiciales en el ecosistema marino. Consulte la norma GLOBALG.A.P. para la Fabricación de Alimentos para Animales.</v>
      </c>
      <c r="L255" s="57" t="str">
        <f>IF(Checklist48[[#This Row],[SGUID]]="",IF(Checklist48[[#This Row],[SSGUID]]="",INDEX(PIs[[Column1]:[SS]],MATCH(Checklist48[[#This Row],[PIGUID]],PIs[GUID],0),6),""),"")</f>
        <v/>
      </c>
      <c r="M255" s="57" t="str">
        <f>IF(Checklist48[[#This Row],[SSGUID]]="",IF(Checklist48[[#This Row],[PIGUID]]="","",INDEX(PIs[[Column1]:[SS]],MATCH(Checklist48[[#This Row],[PIGUID]],PIs[GUID],0),8)),"")</f>
        <v/>
      </c>
      <c r="N255" s="84"/>
      <c r="O255" s="84"/>
      <c r="P255" s="57" t="str">
        <f>IF(Checklist48[[#This Row],[ifna]]="NA","",IF(Checklist48[[#This Row],[RelatedPQ]]=0,"",IF(Checklist48[[#This Row],[RelatedPQ]]="","",IF((INDEX(S2PQ_relational[],MATCH(Checklist48[[#This Row],[PIGUID&amp;NO]],S2PQ_relational[PIGUID &amp; "NO"],0),1))=Checklist48[[#This Row],[PIGUID]],"no aplicable",""))))</f>
        <v/>
      </c>
      <c r="Q255" s="57" t="str">
        <f>IF(Checklist48[[#This Row],[N/A]]="no aplicable",INDEX(S2PQ[[Preguntas del paso 2]:[Justification]],MATCH(Checklist48[[#This Row],[RelatedPQ]],S2PQ[S2PQGUID],0),3),"")</f>
        <v/>
      </c>
      <c r="R255" s="84"/>
    </row>
    <row r="256" spans="2:18" ht="33.75" hidden="1" x14ac:dyDescent="0.25">
      <c r="B256" s="51"/>
      <c r="C256" s="46" t="s">
        <v>50</v>
      </c>
      <c r="D256" s="58">
        <f>IF(Checklist48[[#This Row],[SGUID]]="",IF(Checklist48[[#This Row],[SSGUID]]="",0,1),1)</f>
        <v>1</v>
      </c>
      <c r="E256" s="46"/>
      <c r="F256" s="55" t="str">
        <f>_xlfn.IFNA(Checklist48[[#This Row],[RelatedPQ]],"NA")</f>
        <v/>
      </c>
      <c r="G256" s="55" t="str">
        <f>IF(Checklist48[[#This Row],[PIGUID]]="","",INDEX(S2PQ_relational[],MATCH(Checklist48[[#This Row],[PIGUID&amp;NO]],S2PQ_relational[PIGUID &amp; "NO"],0),2))</f>
        <v/>
      </c>
      <c r="H256" s="55" t="str">
        <f>Checklist48[[#This Row],[PIGUID]]&amp;"NO"</f>
        <v>NO</v>
      </c>
      <c r="I256" s="55" t="str">
        <f>IF(Checklist48[[#This Row],[PIGUID]]="","",INDEX(PIs[NA Exempt],MATCH(Checklist48[[#This Row],[PIGUID]],PIs[GUID],0),1))</f>
        <v/>
      </c>
      <c r="J256" s="57" t="str">
        <f>IF(Checklist48[[#This Row],[SGUID]]="",IF(Checklist48[[#This Row],[SSGUID]]="",IF(Checklist48[[#This Row],[PIGUID]]="","",INDEX(PIs[[Column1]:[SS]],MATCH(Checklist48[[#This Row],[PIGUID]],PIs[GUID],0),2)),INDEX(PIs[[Column1]:[SS]],MATCH(Checklist48[[#This Row],[SSGUID]],PIs[SSGUID],0),18)),INDEX(PIs[[Column1]:[SS]],MATCH(Checklist48[[#This Row],[SGUID]],PIs[SGUID],0),14))</f>
        <v>-</v>
      </c>
      <c r="K256" s="57" t="str">
        <f>IF(Checklist48[[#This Row],[SGUID]]="",IF(Checklist48[[#This Row],[SSGUID]]="",IF(Checklist48[[#This Row],[PIGUID]]="","",INDEX(PIs[[Column1]:[SS]],MATCH(Checklist48[[#This Row],[PIGUID]],PIs[GUID],0),4)),INDEX(PIs[[Column1]:[Ssbody]],MATCH(Checklist48[[#This Row],[SSGUID]],PIs[SSGUID],0),19)),INDEX(PIs[[Column1]:[SS]],MATCH(Checklist48[[#This Row],[SGUID]],PIs[SGUID],0),15))</f>
        <v>-</v>
      </c>
      <c r="L256" s="57" t="str">
        <f>IF(Checklist48[[#This Row],[SGUID]]="",IF(Checklist48[[#This Row],[SSGUID]]="",INDEX(PIs[[Column1]:[SS]],MATCH(Checklist48[[#This Row],[PIGUID]],PIs[GUID],0),6),""),"")</f>
        <v/>
      </c>
      <c r="M256" s="57" t="str">
        <f>IF(Checklist48[[#This Row],[SSGUID]]="",IF(Checklist48[[#This Row],[PIGUID]]="","",INDEX(PIs[[Column1]:[SS]],MATCH(Checklist48[[#This Row],[PIGUID]],PIs[GUID],0),8)),"")</f>
        <v/>
      </c>
      <c r="N256" s="84"/>
      <c r="O256" s="84"/>
      <c r="P256" s="57" t="str">
        <f>IF(Checklist48[[#This Row],[ifna]]="NA","",IF(Checklist48[[#This Row],[RelatedPQ]]=0,"",IF(Checklist48[[#This Row],[RelatedPQ]]="","",IF((INDEX(S2PQ_relational[],MATCH(Checklist48[[#This Row],[PIGUID&amp;NO]],S2PQ_relational[PIGUID &amp; "NO"],0),1))=Checklist48[[#This Row],[PIGUID]],"no aplicable",""))))</f>
        <v/>
      </c>
      <c r="Q256" s="57" t="str">
        <f>IF(Checklist48[[#This Row],[N/A]]="no aplicable",INDEX(S2PQ[[Preguntas del paso 2]:[Justification]],MATCH(Checklist48[[#This Row],[RelatedPQ]],S2PQ[S2PQGUID],0),3),"")</f>
        <v/>
      </c>
      <c r="R256" s="84"/>
    </row>
    <row r="257" spans="2:18" ht="225" x14ac:dyDescent="0.25">
      <c r="B257" s="51"/>
      <c r="C257" s="46"/>
      <c r="D257" s="58">
        <f>IF(Checklist48[[#This Row],[SGUID]]="",IF(Checklist48[[#This Row],[SSGUID]]="",0,1),1)</f>
        <v>0</v>
      </c>
      <c r="E257" s="46" t="s">
        <v>440</v>
      </c>
      <c r="F257" s="55" t="str">
        <f>_xlfn.IFNA(Checklist48[[#This Row],[RelatedPQ]],"NA")</f>
        <v>NA</v>
      </c>
      <c r="G257" s="55" t="e">
        <f>IF(Checklist48[[#This Row],[PIGUID]]="","",INDEX(S2PQ_relational[],MATCH(Checklist48[[#This Row],[PIGUID&amp;NO]],S2PQ_relational[PIGUID &amp; "NO"],0),2))</f>
        <v>#N/A</v>
      </c>
      <c r="H257" s="55" t="str">
        <f>Checklist48[[#This Row],[PIGUID]]&amp;"NO"</f>
        <v>3WRQ7pBD8btmttUj5pHZl9NO</v>
      </c>
      <c r="I257" s="55" t="b">
        <f>IF(Checklist48[[#This Row],[PIGUID]]="","",INDEX(PIs[NA Exempt],MATCH(Checklist48[[#This Row],[PIGUID]],PIs[GUID],0),1))</f>
        <v>1</v>
      </c>
      <c r="J257" s="57" t="str">
        <f>IF(Checklist48[[#This Row],[SGUID]]="",IF(Checklist48[[#This Row],[SSGUID]]="",IF(Checklist48[[#This Row],[PIGUID]]="","",INDEX(PIs[[Column1]:[SS]],MATCH(Checklist48[[#This Row],[PIGUID]],PIs[GUID],0),2)),INDEX(PIs[[Column1]:[SS]],MATCH(Checklist48[[#This Row],[SSGUID]],PIs[SSGUID],0),18)),INDEX(PIs[[Column1]:[SS]],MATCH(Checklist48[[#This Row],[SGUID]],PIs[SGUID],0),14))</f>
        <v>AQ-GFS 21.01</v>
      </c>
      <c r="K257" s="57" t="str">
        <f>IF(Checklist48[[#This Row],[SGUID]]="",IF(Checklist48[[#This Row],[SSGUID]]="",IF(Checklist48[[#This Row],[PIGUID]]="","",INDEX(PIs[[Column1]:[SS]],MATCH(Checklist48[[#This Row],[PIGUID]],PIs[GUID],0),4)),INDEX(PIs[[Column1]:[Ssbody]],MATCH(Checklist48[[#This Row],[SSGUID]],PIs[SSGUID],0),19)),INDEX(PIs[[Column1]:[SS]],MATCH(Checklist48[[#This Row],[SGUID]],PIs[SGUID],0),15))</f>
        <v>Hay establecido un programa de muestreo (en el que se incluye la frecuencia de los análisis) que se basa en los contaminantes, los residuos y las sustancias que son probables debido al tipo de operación acuícola y el lugar en que se realiza, así como a los ingredientes de los alimentos para especies acuáticas de cultivo.</v>
      </c>
      <c r="L257" s="57" t="str">
        <f>IF(Checklist48[[#This Row],[SGUID]]="",IF(Checklist48[[#This Row],[SSGUID]]="",INDEX(PIs[[Column1]:[SS]],MATCH(Checklist48[[#This Row],[PIGUID]],PIs[GUID],0),6),""),"")</f>
        <v>En base a la evaluación de riesgos para la inocuidad alimentaria, se deben realizar análisis de residuos en el tejido de las especies acuáticas de cultivo con el fin de verificar el cumplimiento de los límites máximos de residuos (LMR) para los medicamentos y tratamientos aprobados, y para verificar que no haya presentes residuos de sustancias no aprobadas.
La lista de sustancias a analizar se debe basar en:
\- La legislación local/nacional
\- Los requisitos del cliente o clientes
\- Las sustancias indicadas en el plan de salud acuícola (PSA)
La frecuencia de los análisis se debe determinar en base a los riesgos identificados en el programa de muestreo. Los resultados de los análisis deben estar disponibles para la auditoría realizada por el organismo de certificación (OC).
Sin opción de “N/A”.</v>
      </c>
      <c r="M257" s="57" t="str">
        <f>IF(Checklist48[[#This Row],[SSGUID]]="",IF(Checklist48[[#This Row],[PIGUID]]="","",INDEX(PIs[[Column1]:[SS]],MATCH(Checklist48[[#This Row],[PIGUID]],PIs[GUID],0),8)),"")</f>
        <v>Obligación Mayor</v>
      </c>
      <c r="N257" s="84"/>
      <c r="O257" s="84"/>
      <c r="P257" s="57" t="str">
        <f>IF(Checklist48[[#This Row],[ifna]]="NA","",IF(Checklist48[[#This Row],[RelatedPQ]]=0,"",IF(Checklist48[[#This Row],[RelatedPQ]]="","",IF((INDEX(S2PQ_relational[],MATCH(Checklist48[[#This Row],[PIGUID&amp;NO]],S2PQ_relational[PIGUID &amp; "NO"],0),1))=Checklist48[[#This Row],[PIGUID]],"no aplicable",""))))</f>
        <v/>
      </c>
      <c r="Q257" s="57" t="str">
        <f>IF(Checklist48[[#This Row],[N/A]]="no aplicable",INDEX(S2PQ[[Preguntas del paso 2]:[Justification]],MATCH(Checklist48[[#This Row],[RelatedPQ]],S2PQ[S2PQGUID],0),3),"")</f>
        <v/>
      </c>
      <c r="R257" s="84"/>
    </row>
    <row r="258" spans="2:18" ht="180" x14ac:dyDescent="0.25">
      <c r="B258" s="51"/>
      <c r="C258" s="46"/>
      <c r="D258" s="58">
        <f>IF(Checklist48[[#This Row],[SGUID]]="",IF(Checklist48[[#This Row],[SSGUID]]="",0,1),1)</f>
        <v>0</v>
      </c>
      <c r="E258" s="46" t="s">
        <v>603</v>
      </c>
      <c r="F258" s="55" t="str">
        <f>_xlfn.IFNA(Checklist48[[#This Row],[RelatedPQ]],"NA")</f>
        <v>NA</v>
      </c>
      <c r="G258" s="55" t="e">
        <f>IF(Checklist48[[#This Row],[PIGUID]]="","",INDEX(S2PQ_relational[],MATCH(Checklist48[[#This Row],[PIGUID&amp;NO]],S2PQ_relational[PIGUID &amp; "NO"],0),2))</f>
        <v>#N/A</v>
      </c>
      <c r="H258" s="55" t="str">
        <f>Checklist48[[#This Row],[PIGUID]]&amp;"NO"</f>
        <v>5Chr1AO0wkK4Hm5qUgv2b7NO</v>
      </c>
      <c r="I258" s="55" t="b">
        <f>IF(Checklist48[[#This Row],[PIGUID]]="","",INDEX(PIs[NA Exempt],MATCH(Checklist48[[#This Row],[PIGUID]],PIs[GUID],0),1))</f>
        <v>0</v>
      </c>
      <c r="J258" s="57" t="str">
        <f>IF(Checklist48[[#This Row],[SGUID]]="",IF(Checklist48[[#This Row],[SSGUID]]="",IF(Checklist48[[#This Row],[PIGUID]]="","",INDEX(PIs[[Column1]:[SS]],MATCH(Checklist48[[#This Row],[PIGUID]],PIs[GUID],0),2)),INDEX(PIs[[Column1]:[SS]],MATCH(Checklist48[[#This Row],[SSGUID]],PIs[SSGUID],0),18)),INDEX(PIs[[Column1]:[SS]],MATCH(Checklist48[[#This Row],[SGUID]],PIs[SGUID],0),14))</f>
        <v>AQ-GFS 21.02</v>
      </c>
      <c r="K258" s="57" t="str">
        <f>IF(Checklist48[[#This Row],[SGUID]]="",IF(Checklist48[[#This Row],[SSGUID]]="",IF(Checklist48[[#This Row],[PIGUID]]="","",INDEX(PIs[[Column1]:[SS]],MATCH(Checklist48[[#This Row],[PIGUID]],PIs[GUID],0),4)),INDEX(PIs[[Column1]:[Ssbody]],MATCH(Checklist48[[#This Row],[SSGUID]],PIs[SSGUID],0),19)),INDEX(PIs[[Column1]:[SS]],MATCH(Checklist48[[#This Row],[SGUID]],PIs[SGUID],0),15))</f>
        <v>El laboratorio empleado para analizar los contaminantes, residuos y sustancias probables está acreditado de acuerdo con la norma ISO/IEC 17025 o participa con éxito en un programa de pruebas de control interlaboratorio.</v>
      </c>
      <c r="L258" s="57" t="str">
        <f>IF(Checklist48[[#This Row],[SGUID]]="",IF(Checklist48[[#This Row],[SSGUID]]="",INDEX(PIs[[Column1]:[SS]],MATCH(Checklist48[[#This Row],[PIGUID]],PIs[GUID],0),6),""),"")</f>
        <v>Las pruebas requeridas según AQ 21.01 se deben realizar en un laboratorio con acreditación ISO/IEC 17025 o tener evidencia de haber participado con éxito en un programa de pruebas de control interlaboratorio. La acreditación se debe demostrar figurando en los membretes de las cartas oficiales o en los programas de acreditación. Se acepta documentación que demuestre que el laboratorio se encuentra en proceso de acreditación en el ámbito aplicable, por parte de la autoridad nacional competente. Los laboratorios no acreditados deben contar con evidencia documentada de que participaron con resultado satisfactorio en pruebas de control interlaboratorio para el ámbito aplicable. Si hay programas nacionales de control y seguimiento, estos se aceptan como evidencia.</v>
      </c>
      <c r="M258" s="57" t="str">
        <f>IF(Checklist48[[#This Row],[SSGUID]]="",IF(Checklist48[[#This Row],[PIGUID]]="","",INDEX(PIs[[Column1]:[SS]],MATCH(Checklist48[[#This Row],[PIGUID]],PIs[GUID],0),8)),"")</f>
        <v>Obligación Mayor</v>
      </c>
      <c r="N258" s="84"/>
      <c r="O258" s="84"/>
      <c r="P258" s="57" t="str">
        <f>IF(Checklist48[[#This Row],[ifna]]="NA","",IF(Checklist48[[#This Row],[RelatedPQ]]=0,"",IF(Checklist48[[#This Row],[RelatedPQ]]="","",IF((INDEX(S2PQ_relational[],MATCH(Checklist48[[#This Row],[PIGUID&amp;NO]],S2PQ_relational[PIGUID &amp; "NO"],0),1))=Checklist48[[#This Row],[PIGUID]],"no aplicable",""))))</f>
        <v/>
      </c>
      <c r="Q258" s="57" t="str">
        <f>IF(Checklist48[[#This Row],[N/A]]="no aplicable",INDEX(S2PQ[[Preguntas del paso 2]:[Justification]],MATCH(Checklist48[[#This Row],[RelatedPQ]],S2PQ[S2PQGUID],0),3),"")</f>
        <v/>
      </c>
      <c r="R258" s="84"/>
    </row>
    <row r="259" spans="2:18" ht="56.25" x14ac:dyDescent="0.25">
      <c r="B259" s="51"/>
      <c r="C259" s="46"/>
      <c r="D259" s="58">
        <f>IF(Checklist48[[#This Row],[SGUID]]="",IF(Checklist48[[#This Row],[SSGUID]]="",0,1),1)</f>
        <v>0</v>
      </c>
      <c r="E259" s="46" t="s">
        <v>591</v>
      </c>
      <c r="F259" s="55" t="str">
        <f>_xlfn.IFNA(Checklist48[[#This Row],[RelatedPQ]],"NA")</f>
        <v>NA</v>
      </c>
      <c r="G259" s="55" t="e">
        <f>IF(Checklist48[[#This Row],[PIGUID]]="","",INDEX(S2PQ_relational[],MATCH(Checklist48[[#This Row],[PIGUID&amp;NO]],S2PQ_relational[PIGUID &amp; "NO"],0),2))</f>
        <v>#N/A</v>
      </c>
      <c r="H259" s="55" t="str">
        <f>Checklist48[[#This Row],[PIGUID]]&amp;"NO"</f>
        <v>4uELwFnYBgXWIoEhYC0pSRNO</v>
      </c>
      <c r="I259" s="55" t="b">
        <f>IF(Checklist48[[#This Row],[PIGUID]]="","",INDEX(PIs[NA Exempt],MATCH(Checklist48[[#This Row],[PIGUID]],PIs[GUID],0),1))</f>
        <v>1</v>
      </c>
      <c r="J259" s="57" t="str">
        <f>IF(Checklist48[[#This Row],[SGUID]]="",IF(Checklist48[[#This Row],[SSGUID]]="",IF(Checklist48[[#This Row],[PIGUID]]="","",INDEX(PIs[[Column1]:[SS]],MATCH(Checklist48[[#This Row],[PIGUID]],PIs[GUID],0),2)),INDEX(PIs[[Column1]:[SS]],MATCH(Checklist48[[#This Row],[SSGUID]],PIs[SSGUID],0),18)),INDEX(PIs[[Column1]:[SS]],MATCH(Checklist48[[#This Row],[SGUID]],PIs[SGUID],0),14))</f>
        <v>AQ-GFS 21.03</v>
      </c>
      <c r="K259" s="57" t="str">
        <f>IF(Checklist48[[#This Row],[SGUID]]="",IF(Checklist48[[#This Row],[SSGUID]]="",IF(Checklist48[[#This Row],[PIGUID]]="","",INDEX(PIs[[Column1]:[SS]],MATCH(Checklist48[[#This Row],[PIGUID]],PIs[GUID],0),4)),INDEX(PIs[[Column1]:[Ssbody]],MATCH(Checklist48[[#This Row],[SSGUID]],PIs[SSGUID],0),19)),INDEX(PIs[[Column1]:[SS]],MATCH(Checklist48[[#This Row],[SGUID]],PIs[SGUID],0),15))</f>
        <v>Los resultados de los análisis de laboratorio son trazables a un lote específico.</v>
      </c>
      <c r="L259" s="57" t="str">
        <f>IF(Checklist48[[#This Row],[SGUID]]="",IF(Checklist48[[#This Row],[SSGUID]]="",INDEX(PIs[[Column1]:[SS]],MATCH(Checklist48[[#This Row],[PIGUID]],PIs[GUID],0),6),""),"")</f>
        <v>Los resultados de los análisis de laboratorio deben ser trazables a los lotes o los identificadores de las unidades de producción específicos (consulte AQ 20.01.02).
Sin opción de “N/A”.</v>
      </c>
      <c r="M259" s="57" t="str">
        <f>IF(Checklist48[[#This Row],[SSGUID]]="",IF(Checklist48[[#This Row],[PIGUID]]="","",INDEX(PIs[[Column1]:[SS]],MATCH(Checklist48[[#This Row],[PIGUID]],PIs[GUID],0),8)),"")</f>
        <v>Obligación Mayor</v>
      </c>
      <c r="N259" s="84"/>
      <c r="O259" s="84"/>
      <c r="P259" s="57" t="str">
        <f>IF(Checklist48[[#This Row],[ifna]]="NA","",IF(Checklist48[[#This Row],[RelatedPQ]]=0,"",IF(Checklist48[[#This Row],[RelatedPQ]]="","",IF((INDEX(S2PQ_relational[],MATCH(Checklist48[[#This Row],[PIGUID&amp;NO]],S2PQ_relational[PIGUID &amp; "NO"],0),1))=Checklist48[[#This Row],[PIGUID]],"no aplicable",""))))</f>
        <v/>
      </c>
      <c r="Q259" s="57" t="str">
        <f>IF(Checklist48[[#This Row],[N/A]]="no aplicable",INDEX(S2PQ[[Preguntas del paso 2]:[Justification]],MATCH(Checklist48[[#This Row],[RelatedPQ]],S2PQ[S2PQGUID],0),3),"")</f>
        <v/>
      </c>
      <c r="R259" s="84"/>
    </row>
    <row r="260" spans="2:18" ht="78.75" x14ac:dyDescent="0.25">
      <c r="B260" s="51" t="s">
        <v>386</v>
      </c>
      <c r="C260" s="46"/>
      <c r="D260" s="58">
        <f>IF(Checklist48[[#This Row],[SGUID]]="",IF(Checklist48[[#This Row],[SSGUID]]="",0,1),1)</f>
        <v>1</v>
      </c>
      <c r="E260" s="46"/>
      <c r="F260" s="55" t="str">
        <f>_xlfn.IFNA(Checklist48[[#This Row],[RelatedPQ]],"NA")</f>
        <v/>
      </c>
      <c r="G260" s="55" t="str">
        <f>IF(Checklist48[[#This Row],[PIGUID]]="","",INDEX(S2PQ_relational[],MATCH(Checklist48[[#This Row],[PIGUID&amp;NO]],S2PQ_relational[PIGUID &amp; "NO"],0),2))</f>
        <v/>
      </c>
      <c r="H260" s="55" t="str">
        <f>Checklist48[[#This Row],[PIGUID]]&amp;"NO"</f>
        <v>NO</v>
      </c>
      <c r="I260" s="55" t="str">
        <f>IF(Checklist48[[#This Row],[PIGUID]]="","",INDEX(PIs[NA Exempt],MATCH(Checklist48[[#This Row],[PIGUID]],PIs[GUID],0),1))</f>
        <v/>
      </c>
      <c r="J260" s="57" t="str">
        <f>IF(Checklist48[[#This Row],[SGUID]]="",IF(Checklist48[[#This Row],[SSGUID]]="",IF(Checklist48[[#This Row],[PIGUID]]="","",INDEX(PIs[[Column1]:[SS]],MATCH(Checklist48[[#This Row],[PIGUID]],PIs[GUID],0),2)),INDEX(PIs[[Column1]:[SS]],MATCH(Checklist48[[#This Row],[SSGUID]],PIs[SSGUID],0),18)),INDEX(PIs[[Column1]:[SS]],MATCH(Checklist48[[#This Row],[SGUID]],PIs[SGUID],0),14))</f>
        <v xml:space="preserve">AQ 22 GESTIÓN DE ALIMENTOS PARA ESPECIES ACUÁTICAS DE CULTIVO </v>
      </c>
      <c r="K260" s="57" t="str">
        <f>IF(Checklist48[[#This Row],[SGUID]]="",IF(Checklist48[[#This Row],[SSGUID]]="",IF(Checklist48[[#This Row],[PIGUID]]="","",INDEX(PIs[[Column1]:[SS]],MATCH(Checklist48[[#This Row],[PIGUID]],PIs[GUID],0),4)),INDEX(PIs[[Column1]:[Ssbody]],MATCH(Checklist48[[#This Row],[SSGUID]],PIs[SSGUID],0),19)),INDEX(PIs[[Column1]:[SS]],MATCH(Checklist48[[#This Row],[SGUID]],PIs[SGUID],0),15))</f>
        <v>-</v>
      </c>
      <c r="L260" s="57" t="str">
        <f>IF(Checklist48[[#This Row],[SGUID]]="",IF(Checklist48[[#This Row],[SSGUID]]="",INDEX(PIs[[Column1]:[SS]],MATCH(Checklist48[[#This Row],[PIGUID]],PIs[GUID],0),6),""),"")</f>
        <v/>
      </c>
      <c r="M260" s="57" t="str">
        <f>IF(Checklist48[[#This Row],[SSGUID]]="",IF(Checklist48[[#This Row],[PIGUID]]="","",INDEX(PIs[[Column1]:[SS]],MATCH(Checklist48[[#This Row],[PIGUID]],PIs[GUID],0),8)),"")</f>
        <v/>
      </c>
      <c r="N260" s="84"/>
      <c r="O260" s="84"/>
      <c r="P260" s="57" t="str">
        <f>IF(Checklist48[[#This Row],[ifna]]="NA","",IF(Checklist48[[#This Row],[RelatedPQ]]=0,"",IF(Checklist48[[#This Row],[RelatedPQ]]="","",IF((INDEX(S2PQ_relational[],MATCH(Checklist48[[#This Row],[PIGUID&amp;NO]],S2PQ_relational[PIGUID &amp; "NO"],0),1))=Checklist48[[#This Row],[PIGUID]],"no aplicable",""))))</f>
        <v/>
      </c>
      <c r="Q260" s="57" t="str">
        <f>IF(Checklist48[[#This Row],[N/A]]="no aplicable",INDEX(S2PQ[[Preguntas del paso 2]:[Justification]],MATCH(Checklist48[[#This Row],[RelatedPQ]],S2PQ[S2PQGUID],0),3),"")</f>
        <v/>
      </c>
      <c r="R260" s="84"/>
    </row>
    <row r="261" spans="2:18" ht="33.75" x14ac:dyDescent="0.25">
      <c r="B261" s="51"/>
      <c r="C261" s="46" t="s">
        <v>387</v>
      </c>
      <c r="D261" s="58">
        <f>IF(Checklist48[[#This Row],[SGUID]]="",IF(Checklist48[[#This Row],[SSGUID]]="",0,1),1)</f>
        <v>1</v>
      </c>
      <c r="E261" s="46"/>
      <c r="F261" s="55" t="str">
        <f>_xlfn.IFNA(Checklist48[[#This Row],[RelatedPQ]],"NA")</f>
        <v/>
      </c>
      <c r="G261" s="55" t="str">
        <f>IF(Checklist48[[#This Row],[PIGUID]]="","",INDEX(S2PQ_relational[],MATCH(Checklist48[[#This Row],[PIGUID&amp;NO]],S2PQ_relational[PIGUID &amp; "NO"],0),2))</f>
        <v/>
      </c>
      <c r="H261" s="55" t="str">
        <f>Checklist48[[#This Row],[PIGUID]]&amp;"NO"</f>
        <v>NO</v>
      </c>
      <c r="I261" s="55" t="str">
        <f>IF(Checklist48[[#This Row],[PIGUID]]="","",INDEX(PIs[NA Exempt],MATCH(Checklist48[[#This Row],[PIGUID]],PIs[GUID],0),1))</f>
        <v/>
      </c>
      <c r="J261" s="57" t="str">
        <f>IF(Checklist48[[#This Row],[SGUID]]="",IF(Checklist48[[#This Row],[SSGUID]]="",IF(Checklist48[[#This Row],[PIGUID]]="","",INDEX(PIs[[Column1]:[SS]],MATCH(Checklist48[[#This Row],[PIGUID]],PIs[GUID],0),2)),INDEX(PIs[[Column1]:[SS]],MATCH(Checklist48[[#This Row],[SSGUID]],PIs[SSGUID],0),18)),INDEX(PIs[[Column1]:[SS]],MATCH(Checklist48[[#This Row],[SGUID]],PIs[SGUID],0),14))</f>
        <v>AQ 22.01 General</v>
      </c>
      <c r="K261" s="57" t="str">
        <f>IF(Checklist48[[#This Row],[SGUID]]="",IF(Checklist48[[#This Row],[SSGUID]]="",IF(Checklist48[[#This Row],[PIGUID]]="","",INDEX(PIs[[Column1]:[SS]],MATCH(Checklist48[[#This Row],[PIGUID]],PIs[GUID],0),4)),INDEX(PIs[[Column1]:[Ssbody]],MATCH(Checklist48[[#This Row],[SSGUID]],PIs[SSGUID],0),19)),INDEX(PIs[[Column1]:[SS]],MATCH(Checklist48[[#This Row],[SGUID]],PIs[SGUID],0),15))</f>
        <v>-</v>
      </c>
      <c r="L261" s="57" t="str">
        <f>IF(Checklist48[[#This Row],[SGUID]]="",IF(Checklist48[[#This Row],[SSGUID]]="",INDEX(PIs[[Column1]:[SS]],MATCH(Checklist48[[#This Row],[PIGUID]],PIs[GUID],0),6),""),"")</f>
        <v/>
      </c>
      <c r="M261" s="57" t="str">
        <f>IF(Checklist48[[#This Row],[SSGUID]]="",IF(Checklist48[[#This Row],[PIGUID]]="","",INDEX(PIs[[Column1]:[SS]],MATCH(Checklist48[[#This Row],[PIGUID]],PIs[GUID],0),8)),"")</f>
        <v/>
      </c>
      <c r="N261" s="84"/>
      <c r="O261" s="84"/>
      <c r="P261" s="57" t="str">
        <f>IF(Checklist48[[#This Row],[ifna]]="NA","",IF(Checklist48[[#This Row],[RelatedPQ]]=0,"",IF(Checklist48[[#This Row],[RelatedPQ]]="","",IF((INDEX(S2PQ_relational[],MATCH(Checklist48[[#This Row],[PIGUID&amp;NO]],S2PQ_relational[PIGUID &amp; "NO"],0),1))=Checklist48[[#This Row],[PIGUID]],"no aplicable",""))))</f>
        <v/>
      </c>
      <c r="Q261" s="57" t="str">
        <f>IF(Checklist48[[#This Row],[N/A]]="no aplicable",INDEX(S2PQ[[Preguntas del paso 2]:[Justification]],MATCH(Checklist48[[#This Row],[RelatedPQ]],S2PQ[S2PQGUID],0),3),"")</f>
        <v/>
      </c>
      <c r="R261" s="84"/>
    </row>
    <row r="262" spans="2:18" ht="56.25" x14ac:dyDescent="0.25">
      <c r="B262" s="51"/>
      <c r="C262" s="46"/>
      <c r="D262" s="58">
        <f>IF(Checklist48[[#This Row],[SGUID]]="",IF(Checklist48[[#This Row],[SSGUID]]="",0,1),1)</f>
        <v>0</v>
      </c>
      <c r="E262" s="46" t="s">
        <v>380</v>
      </c>
      <c r="F262" s="55" t="str">
        <f>_xlfn.IFNA(Checklist48[[#This Row],[RelatedPQ]],"NA")</f>
        <v>NA</v>
      </c>
      <c r="G262" s="55" t="e">
        <f>IF(Checklist48[[#This Row],[PIGUID]]="","",INDEX(S2PQ_relational[],MATCH(Checklist48[[#This Row],[PIGUID&amp;NO]],S2PQ_relational[PIGUID &amp; "NO"],0),2))</f>
        <v>#N/A</v>
      </c>
      <c r="H262" s="55" t="str">
        <f>Checklist48[[#This Row],[PIGUID]]&amp;"NO"</f>
        <v>57qpdDwQQ3MhNY6fIas56GNO</v>
      </c>
      <c r="I262" s="55" t="b">
        <f>IF(Checklist48[[#This Row],[PIGUID]]="","",INDEX(PIs[NA Exempt],MATCH(Checklist48[[#This Row],[PIGUID]],PIs[GUID],0),1))</f>
        <v>0</v>
      </c>
      <c r="J262" s="57" t="str">
        <f>IF(Checklist48[[#This Row],[SGUID]]="",IF(Checklist48[[#This Row],[SSGUID]]="",IF(Checklist48[[#This Row],[PIGUID]]="","",INDEX(PIs[[Column1]:[SS]],MATCH(Checklist48[[#This Row],[PIGUID]],PIs[GUID],0),2)),INDEX(PIs[[Column1]:[SS]],MATCH(Checklist48[[#This Row],[SSGUID]],PIs[SSGUID],0),18)),INDEX(PIs[[Column1]:[SS]],MATCH(Checklist48[[#This Row],[SGUID]],PIs[SGUID],0),14))</f>
        <v>AQ-GFS 22.01.01</v>
      </c>
      <c r="K262" s="57" t="str">
        <f>IF(Checklist48[[#This Row],[SGUID]]="",IF(Checklist48[[#This Row],[SSGUID]]="",IF(Checklist48[[#This Row],[PIGUID]]="","",INDEX(PIs[[Column1]:[SS]],MATCH(Checklist48[[#This Row],[PIGUID]],PIs[GUID],0),4)),INDEX(PIs[[Column1]:[Ssbody]],MATCH(Checklist48[[#This Row],[SSGUID]],PIs[SSGUID],0),19)),INDEX(PIs[[Column1]:[SS]],MATCH(Checklist48[[#This Row],[SGUID]],PIs[SGUID],0),15))</f>
        <v>Las especies acuáticas de cultivo reciben una dieta adecuada de alimentos compuestos para el tipo de especie cultivada.</v>
      </c>
      <c r="L262" s="57" t="str">
        <f>IF(Checklist48[[#This Row],[SGUID]]="",IF(Checklist48[[#This Row],[SSGUID]]="",INDEX(PIs[[Column1]:[SS]],MATCH(Checklist48[[#This Row],[PIGUID]],PIs[GUID],0),6),""),"")</f>
        <v>Debe haber documentación y se deben especificar los alimentos compuestos para especies acuáticas de cultivo utilizados (también para las especies cohabitantes), para demostrar que son los adecuados.</v>
      </c>
      <c r="M262" s="57" t="str">
        <f>IF(Checklist48[[#This Row],[SSGUID]]="",IF(Checklist48[[#This Row],[PIGUID]]="","",INDEX(PIs[[Column1]:[SS]],MATCH(Checklist48[[#This Row],[PIGUID]],PIs[GUID],0),8)),"")</f>
        <v>Obligación Mayor</v>
      </c>
      <c r="N262" s="84"/>
      <c r="O262" s="84"/>
      <c r="P262" s="57" t="str">
        <f>IF(Checklist48[[#This Row],[ifna]]="NA","",IF(Checklist48[[#This Row],[RelatedPQ]]=0,"",IF(Checklist48[[#This Row],[RelatedPQ]]="","",IF((INDEX(S2PQ_relational[],MATCH(Checklist48[[#This Row],[PIGUID&amp;NO]],S2PQ_relational[PIGUID &amp; "NO"],0),1))=Checklist48[[#This Row],[PIGUID]],"no aplicable",""))))</f>
        <v/>
      </c>
      <c r="Q262" s="57" t="str">
        <f>IF(Checklist48[[#This Row],[N/A]]="no aplicable",INDEX(S2PQ[[Preguntas del paso 2]:[Justification]],MATCH(Checklist48[[#This Row],[RelatedPQ]],S2PQ[S2PQGUID],0),3),"")</f>
        <v/>
      </c>
      <c r="R262" s="84"/>
    </row>
    <row r="263" spans="2:18" ht="409.5" x14ac:dyDescent="0.25">
      <c r="B263" s="51"/>
      <c r="C263" s="46"/>
      <c r="D263" s="58">
        <f>IF(Checklist48[[#This Row],[SGUID]]="",IF(Checklist48[[#This Row],[SSGUID]]="",0,1),1)</f>
        <v>0</v>
      </c>
      <c r="E263" s="46" t="s">
        <v>394</v>
      </c>
      <c r="F263" s="55" t="str">
        <f>_xlfn.IFNA(Checklist48[[#This Row],[RelatedPQ]],"NA")</f>
        <v>NA</v>
      </c>
      <c r="G263" s="55" t="e">
        <f>IF(Checklist48[[#This Row],[PIGUID]]="","",INDEX(S2PQ_relational[],MATCH(Checklist48[[#This Row],[PIGUID&amp;NO]],S2PQ_relational[PIGUID &amp; "NO"],0),2))</f>
        <v>#N/A</v>
      </c>
      <c r="H263" s="55" t="str">
        <f>Checklist48[[#This Row],[PIGUID]]&amp;"NO"</f>
        <v>7Ef5Bmo0przyYtqJEPtxahNO</v>
      </c>
      <c r="I263" s="55" t="b">
        <f>IF(Checklist48[[#This Row],[PIGUID]]="","",INDEX(PIs[NA Exempt],MATCH(Checklist48[[#This Row],[PIGUID]],PIs[GUID],0),1))</f>
        <v>0</v>
      </c>
      <c r="J263" s="57" t="str">
        <f>IF(Checklist48[[#This Row],[SGUID]]="",IF(Checklist48[[#This Row],[SSGUID]]="",IF(Checklist48[[#This Row],[PIGUID]]="","",INDEX(PIs[[Column1]:[SS]],MATCH(Checklist48[[#This Row],[PIGUID]],PIs[GUID],0),2)),INDEX(PIs[[Column1]:[SS]],MATCH(Checklist48[[#This Row],[SSGUID]],PIs[SSGUID],0),18)),INDEX(PIs[[Column1]:[SS]],MATCH(Checklist48[[#This Row],[SGUID]],PIs[SGUID],0),14))</f>
        <v>AQ-GFS 22.01.02</v>
      </c>
      <c r="K263" s="57" t="str">
        <f>IF(Checklist48[[#This Row],[SGUID]]="",IF(Checklist48[[#This Row],[SSGUID]]="",IF(Checklist48[[#This Row],[PIGUID]]="","",INDEX(PIs[[Column1]:[SS]],MATCH(Checklist48[[#This Row],[PIGUID]],PIs[GUID],0),4)),INDEX(PIs[[Column1]:[Ssbody]],MATCH(Checklist48[[#This Row],[SSGUID]],PIs[SSGUID],0),19)),INDEX(PIs[[Column1]:[SS]],MATCH(Checklist48[[#This Row],[SGUID]],PIs[SGUID],0),15))</f>
        <v>Los alimentos compuestos para especies acuáticas de cultivo utilizados en la finca (tanto para las especies específicas como para las especies cohabitantes) se han fabricado y obtenido de una fuente reconocida.</v>
      </c>
      <c r="L263" s="57" t="str">
        <f>IF(Checklist48[[#This Row],[SGUID]]="",IF(Checklist48[[#This Row],[SSGUID]]="",INDEX(PIs[[Column1]:[SS]],MATCH(Checklist48[[#This Row],[PIGUID]],PIs[GUID],0),6),""),"")</f>
        <v>Los lugares de fabricación de alimentos compuestos para especies acuáticas de cultivo de donde se obtienen los alimentos (ya sean internos o externos) deben tener certificación, al menos, bajo:
i) La norma GLOBALG.A.P. para la Fabricación de Alimentos para Animales (CFM)
ii) Una norma que haya sido homologada con éxito con la norma GLOBALG.A.P. CFM
iii) Un esquema de inocuidad de alimentos para especies acuáticas de cultivo acreditado bajo la Guía ISO/IEC 17065 o ISO/IEC 17021 (\*)
Para los alimentos compuestos para especies acuáticas de cultivo reconocidos por la opción iii), debe haber una carta del proveedor de los alimentos para animales donde conste el cumplimiento de la norma GLOBALG.A.P. CFM versión 3, sección A 5 “Abastecimiento responsable de materias primas para alimentos para animales”.
Para la opción i), los lugares de fabricación de alimentos deben estar registrados en los sistemas TI GLOBALG.A.P. (para cuando se realiza la primera auditoría del productor realizada por el organismo de certificación \[OC]) con el Número GLOBALG.A.P. (GGN) que lo vincula con el productor acuícola. Para las opciones ii) y iii), en los sistemas TI GLOBALG.A.P. se debe sustituir el GGN por el registro del nombre del proveedor y del esquema acreditado utilizado. Consulte la página web GLOBALG.A.P. “Norma GLOBALG.A.P. para la Fabricación de Alimentos para Animales/Estándar de alimentación animal reconocido”.
(\*) Guía ISO/IEC 17065 (equivalente a EN 45011): requisitos generales para organismos (de certificación) que gestionan un sistema de certificación de productos
Guía ISO/IEC 17021 (anteriormente EN 45012): evaluación de conformidad: requisitos para los organismos que presten servicios de auditoría y de certificación de los sistemas de gestión</v>
      </c>
      <c r="M263" s="57" t="str">
        <f>IF(Checklist48[[#This Row],[SSGUID]]="",IF(Checklist48[[#This Row],[PIGUID]]="","",INDEX(PIs[[Column1]:[SS]],MATCH(Checklist48[[#This Row],[PIGUID]],PIs[GUID],0),8)),"")</f>
        <v>Obligación Mayor</v>
      </c>
      <c r="N263" s="84"/>
      <c r="O263" s="84"/>
      <c r="P263" s="57" t="str">
        <f>IF(Checklist48[[#This Row],[ifna]]="NA","",IF(Checklist48[[#This Row],[RelatedPQ]]=0,"",IF(Checklist48[[#This Row],[RelatedPQ]]="","",IF((INDEX(S2PQ_relational[],MATCH(Checklist48[[#This Row],[PIGUID&amp;NO]],S2PQ_relational[PIGUID &amp; "NO"],0),1))=Checklist48[[#This Row],[PIGUID]],"no aplicable",""))))</f>
        <v/>
      </c>
      <c r="Q263" s="57" t="str">
        <f>IF(Checklist48[[#This Row],[N/A]]="no aplicable",INDEX(S2PQ[[Preguntas del paso 2]:[Justification]],MATCH(Checklist48[[#This Row],[RelatedPQ]],S2PQ[S2PQGUID],0),3),"")</f>
        <v/>
      </c>
      <c r="R263" s="84"/>
    </row>
    <row r="264" spans="2:18" ht="146.25" x14ac:dyDescent="0.25">
      <c r="B264" s="51"/>
      <c r="C264" s="46"/>
      <c r="D264" s="58">
        <f>IF(Checklist48[[#This Row],[SGUID]]="",IF(Checklist48[[#This Row],[SSGUID]]="",0,1),1)</f>
        <v>0</v>
      </c>
      <c r="E264" s="46" t="s">
        <v>400</v>
      </c>
      <c r="F264" s="55" t="str">
        <f>_xlfn.IFNA(Checklist48[[#This Row],[RelatedPQ]],"NA")</f>
        <v>NA</v>
      </c>
      <c r="G264" s="55" t="e">
        <f>IF(Checklist48[[#This Row],[PIGUID]]="","",INDEX(S2PQ_relational[],MATCH(Checklist48[[#This Row],[PIGUID&amp;NO]],S2PQ_relational[PIGUID &amp; "NO"],0),2))</f>
        <v>#N/A</v>
      </c>
      <c r="H264" s="55" t="str">
        <f>Checklist48[[#This Row],[PIGUID]]&amp;"NO"</f>
        <v>S68T9UgfEOsnr4eUjqyh0NO</v>
      </c>
      <c r="I264" s="55" t="b">
        <f>IF(Checklist48[[#This Row],[PIGUID]]="","",INDEX(PIs[NA Exempt],MATCH(Checklist48[[#This Row],[PIGUID]],PIs[GUID],0),1))</f>
        <v>0</v>
      </c>
      <c r="J264" s="57" t="str">
        <f>IF(Checklist48[[#This Row],[SGUID]]="",IF(Checklist48[[#This Row],[SSGUID]]="",IF(Checklist48[[#This Row],[PIGUID]]="","",INDEX(PIs[[Column1]:[SS]],MATCH(Checklist48[[#This Row],[PIGUID]],PIs[GUID],0),2)),INDEX(PIs[[Column1]:[SS]],MATCH(Checklist48[[#This Row],[SSGUID]],PIs[SSGUID],0),18)),INDEX(PIs[[Column1]:[SS]],MATCH(Checklist48[[#This Row],[SGUID]],PIs[SGUID],0),14))</f>
        <v>AQ-GFS 22.01.03</v>
      </c>
      <c r="K264" s="57" t="str">
        <f>IF(Checklist48[[#This Row],[SGUID]]="",IF(Checklist48[[#This Row],[SSGUID]]="",IF(Checklist48[[#This Row],[PIGUID]]="","",INDEX(PIs[[Column1]:[SS]],MATCH(Checklist48[[#This Row],[PIGUID]],PIs[GUID],0),4)),INDEX(PIs[[Column1]:[Ssbody]],MATCH(Checklist48[[#This Row],[SSGUID]],PIs[SSGUID],0),19)),INDEX(PIs[[Column1]:[SS]],MATCH(Checklist48[[#This Row],[SGUID]],PIs[SGUID],0),15))</f>
        <v>Si la estación de reproducción y crianza emplea alimentos crudos y no pasteurizados o alimentos vivos para especies acuáticas de cultivo, esto se basa en una evaluación de riesgos de inocuidad alimentaria y bioseguridad.</v>
      </c>
      <c r="L264" s="57" t="str">
        <f>IF(Checklist48[[#This Row],[SGUID]]="",IF(Checklist48[[#This Row],[SSGUID]]="",INDEX(PIs[[Column1]:[SS]],MATCH(Checklist48[[#This Row],[PIGUID]],PIs[GUID],0),6),""),"")</f>
        <v>Específico para las estaciones de reproducción y crianza: debe haber disponible una evaluación de riesgos para demostrar que los alimentos crudos y no pasteurizados o los alimentos vivos para especies acuáticas de cultivo (p. ej., artemias, microalgas, rotíferos y otros) no afectan a la inocuidad alimentaria y no representan ningún riesgo para las especies acuáticas de cultivo. Debe haber evidencia de la vigilancia rutinaria de enfermedades para detectar patógenos y dicha evidencia debe constar en la evaluación de riesgos. Si es posible emplear alimentos compuestos para especies acuáticas de cultivo, esta debe ser la solución preferida.</v>
      </c>
      <c r="M264" s="57" t="str">
        <f>IF(Checklist48[[#This Row],[SSGUID]]="",IF(Checklist48[[#This Row],[PIGUID]]="","",INDEX(PIs[[Column1]:[SS]],MATCH(Checklist48[[#This Row],[PIGUID]],PIs[GUID],0),8)),"")</f>
        <v>Obligación Mayor</v>
      </c>
      <c r="N264" s="84"/>
      <c r="O264" s="84"/>
      <c r="P264" s="57" t="str">
        <f>IF(Checklist48[[#This Row],[ifna]]="NA","",IF(Checklist48[[#This Row],[RelatedPQ]]=0,"",IF(Checklist48[[#This Row],[RelatedPQ]]="","",IF((INDEX(S2PQ_relational[],MATCH(Checklist48[[#This Row],[PIGUID&amp;NO]],S2PQ_relational[PIGUID &amp; "NO"],0),1))=Checklist48[[#This Row],[PIGUID]],"no aplicable",""))))</f>
        <v/>
      </c>
      <c r="Q264" s="57" t="str">
        <f>IF(Checklist48[[#This Row],[N/A]]="no aplicable",INDEX(S2PQ[[Preguntas del paso 2]:[Justification]],MATCH(Checklist48[[#This Row],[RelatedPQ]],S2PQ[S2PQGUID],0),3),"")</f>
        <v/>
      </c>
      <c r="R264" s="84"/>
    </row>
    <row r="265" spans="2:18" ht="168.75" x14ac:dyDescent="0.25">
      <c r="B265" s="51"/>
      <c r="C265" s="46"/>
      <c r="D265" s="58">
        <f>IF(Checklist48[[#This Row],[SGUID]]="",IF(Checklist48[[#This Row],[SSGUID]]="",0,1),1)</f>
        <v>0</v>
      </c>
      <c r="E265" s="46" t="s">
        <v>388</v>
      </c>
      <c r="F265" s="55" t="str">
        <f>_xlfn.IFNA(Checklist48[[#This Row],[RelatedPQ]],"NA")</f>
        <v>NA</v>
      </c>
      <c r="G265" s="55" t="e">
        <f>IF(Checklist48[[#This Row],[PIGUID]]="","",INDEX(S2PQ_relational[],MATCH(Checklist48[[#This Row],[PIGUID&amp;NO]],S2PQ_relational[PIGUID &amp; "NO"],0),2))</f>
        <v>#N/A</v>
      </c>
      <c r="H265" s="55" t="str">
        <f>Checklist48[[#This Row],[PIGUID]]&amp;"NO"</f>
        <v>3UnlLkDKxHKs8rUaGgUyp8NO</v>
      </c>
      <c r="I265" s="55" t="b">
        <f>IF(Checklist48[[#This Row],[PIGUID]]="","",INDEX(PIs[NA Exempt],MATCH(Checklist48[[#This Row],[PIGUID]],PIs[GUID],0),1))</f>
        <v>0</v>
      </c>
      <c r="J265" s="57" t="str">
        <f>IF(Checklist48[[#This Row],[SGUID]]="",IF(Checklist48[[#This Row],[SSGUID]]="",IF(Checklist48[[#This Row],[PIGUID]]="","",INDEX(PIs[[Column1]:[SS]],MATCH(Checklist48[[#This Row],[PIGUID]],PIs[GUID],0),2)),INDEX(PIs[[Column1]:[SS]],MATCH(Checklist48[[#This Row],[SSGUID]],PIs[SSGUID],0),18)),INDEX(PIs[[Column1]:[SS]],MATCH(Checklist48[[#This Row],[SGUID]],PIs[SGUID],0),14))</f>
        <v>AQ-GFS 22.01.04</v>
      </c>
      <c r="K265" s="57" t="str">
        <f>IF(Checklist48[[#This Row],[SGUID]]="",IF(Checklist48[[#This Row],[SSGUID]]="",IF(Checklist48[[#This Row],[PIGUID]]="","",INDEX(PIs[[Column1]:[SS]],MATCH(Checklist48[[#This Row],[PIGUID]],PIs[GUID],0),4)),INDEX(PIs[[Column1]:[Ssbody]],MATCH(Checklist48[[#This Row],[SSGUID]],PIs[SSGUID],0),19)),INDEX(PIs[[Column1]:[SS]],MATCH(Checklist48[[#This Row],[SGUID]],PIs[SGUID],0),15))</f>
        <v>Los elementos proteicos de los alimentos compuestos para especies acuáticas de cultivo no se obtienen de las mismas especies acuáticas de cultivo, a menos que se haya verificado que la proteína hidrolizada de la misma especie sea adecuada.</v>
      </c>
      <c r="L265" s="57" t="str">
        <f>IF(Checklist48[[#This Row],[SGUID]]="",IF(Checklist48[[#This Row],[SSGUID]]="",INDEX(PIs[[Column1]:[SS]],MATCH(Checklist48[[#This Row],[PIGUID]],PIs[GUID],0),6),""),"")</f>
        <v>Debe haber especificaciones de los alimentos para especies acuáticas de cultivo y de registros específicos sobre las proteínas utilizadas, y estos deben demostrar que las proteínas se obtienen de especies acuáticas de cultivo distintas. Si los elementos proteicos se obtienen de la misma especie: Se deben analizar los hidrolizados proteicos (el tamaño de los péptidos) de la misma especie para verificar que se permitan &lt;10 000 daltons, y debe haber documentación de dichos análisis facilitada por los proveedores de alimentos para especies acuáticas de cultivo. El término “hidrolizados proteicos” hace referencia a polipéptidos, péptidos y aminoácidos (o mezclas de estos) obtenidos a partir de la hidrólisis de subproductos de origen animal.</v>
      </c>
      <c r="M265" s="57" t="str">
        <f>IF(Checklist48[[#This Row],[SSGUID]]="",IF(Checklist48[[#This Row],[PIGUID]]="","",INDEX(PIs[[Column1]:[SS]],MATCH(Checklist48[[#This Row],[PIGUID]],PIs[GUID],0),8)),"")</f>
        <v>Obligación Mayor</v>
      </c>
      <c r="N265" s="84"/>
      <c r="O265" s="84"/>
      <c r="P265" s="57" t="str">
        <f>IF(Checklist48[[#This Row],[ifna]]="NA","",IF(Checklist48[[#This Row],[RelatedPQ]]=0,"",IF(Checklist48[[#This Row],[RelatedPQ]]="","",IF((INDEX(S2PQ_relational[],MATCH(Checklist48[[#This Row],[PIGUID&amp;NO]],S2PQ_relational[PIGUID &amp; "NO"],0),1))=Checklist48[[#This Row],[PIGUID]],"no aplicable",""))))</f>
        <v/>
      </c>
      <c r="Q265" s="57" t="str">
        <f>IF(Checklist48[[#This Row],[N/A]]="no aplicable",INDEX(S2PQ[[Preguntas del paso 2]:[Justification]],MATCH(Checklist48[[#This Row],[RelatedPQ]],S2PQ[S2PQGUID],0),3),"")</f>
        <v/>
      </c>
      <c r="R265" s="84"/>
    </row>
    <row r="266" spans="2:18" ht="67.5" x14ac:dyDescent="0.25">
      <c r="B266" s="51"/>
      <c r="C266" s="46" t="s">
        <v>508</v>
      </c>
      <c r="D266" s="58">
        <f>IF(Checklist48[[#This Row],[SGUID]]="",IF(Checklist48[[#This Row],[SSGUID]]="",0,1),1)</f>
        <v>1</v>
      </c>
      <c r="E266" s="46"/>
      <c r="F266" s="55" t="str">
        <f>_xlfn.IFNA(Checklist48[[#This Row],[RelatedPQ]],"NA")</f>
        <v/>
      </c>
      <c r="G266" s="55" t="str">
        <f>IF(Checklist48[[#This Row],[PIGUID]]="","",INDEX(S2PQ_relational[],MATCH(Checklist48[[#This Row],[PIGUID&amp;NO]],S2PQ_relational[PIGUID &amp; "NO"],0),2))</f>
        <v/>
      </c>
      <c r="H266" s="55" t="str">
        <f>Checklist48[[#This Row],[PIGUID]]&amp;"NO"</f>
        <v>NO</v>
      </c>
      <c r="I266" s="55" t="str">
        <f>IF(Checklist48[[#This Row],[PIGUID]]="","",INDEX(PIs[NA Exempt],MATCH(Checklist48[[#This Row],[PIGUID]],PIs[GUID],0),1))</f>
        <v/>
      </c>
      <c r="J266" s="57" t="str">
        <f>IF(Checklist48[[#This Row],[SGUID]]="",IF(Checklist48[[#This Row],[SSGUID]]="",IF(Checklist48[[#This Row],[PIGUID]]="","",INDEX(PIs[[Column1]:[SS]],MATCH(Checklist48[[#This Row],[PIGUID]],PIs[GUID],0),2)),INDEX(PIs[[Column1]:[SS]],MATCH(Checklist48[[#This Row],[SSGUID]],PIs[SSGUID],0),18)),INDEX(PIs[[Column1]:[SS]],MATCH(Checklist48[[#This Row],[SGUID]],PIs[SGUID],0),14))</f>
        <v>AQ 22.02 Registros de alimentos para especies acuáticas de cultivo</v>
      </c>
      <c r="K266" s="57" t="str">
        <f>IF(Checklist48[[#This Row],[SGUID]]="",IF(Checklist48[[#This Row],[SSGUID]]="",IF(Checklist48[[#This Row],[PIGUID]]="","",INDEX(PIs[[Column1]:[SS]],MATCH(Checklist48[[#This Row],[PIGUID]],PIs[GUID],0),4)),INDEX(PIs[[Column1]:[Ssbody]],MATCH(Checklist48[[#This Row],[SSGUID]],PIs[SSGUID],0),19)),INDEX(PIs[[Column1]:[SS]],MATCH(Checklist48[[#This Row],[SGUID]],PIs[SGUID],0),15))</f>
        <v>-</v>
      </c>
      <c r="L266" s="57" t="str">
        <f>IF(Checklist48[[#This Row],[SGUID]]="",IF(Checklist48[[#This Row],[SSGUID]]="",INDEX(PIs[[Column1]:[SS]],MATCH(Checklist48[[#This Row],[PIGUID]],PIs[GUID],0),6),""),"")</f>
        <v/>
      </c>
      <c r="M266" s="57" t="str">
        <f>IF(Checklist48[[#This Row],[SSGUID]]="",IF(Checklist48[[#This Row],[PIGUID]]="","",INDEX(PIs[[Column1]:[SS]],MATCH(Checklist48[[#This Row],[PIGUID]],PIs[GUID],0),8)),"")</f>
        <v/>
      </c>
      <c r="N266" s="84"/>
      <c r="O266" s="84"/>
      <c r="P266" s="57" t="str">
        <f>IF(Checklist48[[#This Row],[ifna]]="NA","",IF(Checklist48[[#This Row],[RelatedPQ]]=0,"",IF(Checklist48[[#This Row],[RelatedPQ]]="","",IF((INDEX(S2PQ_relational[],MATCH(Checklist48[[#This Row],[PIGUID&amp;NO]],S2PQ_relational[PIGUID &amp; "NO"],0),1))=Checklist48[[#This Row],[PIGUID]],"no aplicable",""))))</f>
        <v/>
      </c>
      <c r="Q266" s="57" t="str">
        <f>IF(Checklist48[[#This Row],[N/A]]="no aplicable",INDEX(S2PQ[[Preguntas del paso 2]:[Justification]],MATCH(Checklist48[[#This Row],[RelatedPQ]],S2PQ[S2PQGUID],0),3),"")</f>
        <v/>
      </c>
      <c r="R266" s="84"/>
    </row>
    <row r="267" spans="2:18" ht="56.25" x14ac:dyDescent="0.25">
      <c r="B267" s="51"/>
      <c r="C267" s="46"/>
      <c r="D267" s="58">
        <f>IF(Checklist48[[#This Row],[SGUID]]="",IF(Checklist48[[#This Row],[SSGUID]]="",0,1),1)</f>
        <v>0</v>
      </c>
      <c r="E267" s="46" t="s">
        <v>533</v>
      </c>
      <c r="F267" s="55" t="str">
        <f>_xlfn.IFNA(Checklist48[[#This Row],[RelatedPQ]],"NA")</f>
        <v>NA</v>
      </c>
      <c r="G267" s="55" t="e">
        <f>IF(Checklist48[[#This Row],[PIGUID]]="","",INDEX(S2PQ_relational[],MATCH(Checklist48[[#This Row],[PIGUID&amp;NO]],S2PQ_relational[PIGUID &amp; "NO"],0),2))</f>
        <v>#N/A</v>
      </c>
      <c r="H267" s="55" t="str">
        <f>Checklist48[[#This Row],[PIGUID]]&amp;"NO"</f>
        <v>17mYbzXNKGA9g0ugoT0i5aNO</v>
      </c>
      <c r="I267" s="55" t="b">
        <f>IF(Checklist48[[#This Row],[PIGUID]]="","",INDEX(PIs[NA Exempt],MATCH(Checklist48[[#This Row],[PIGUID]],PIs[GUID],0),1))</f>
        <v>0</v>
      </c>
      <c r="J267" s="57" t="str">
        <f>IF(Checklist48[[#This Row],[SGUID]]="",IF(Checklist48[[#This Row],[SSGUID]]="",IF(Checklist48[[#This Row],[PIGUID]]="","",INDEX(PIs[[Column1]:[SS]],MATCH(Checklist48[[#This Row],[PIGUID]],PIs[GUID],0),2)),INDEX(PIs[[Column1]:[SS]],MATCH(Checklist48[[#This Row],[SSGUID]],PIs[SSGUID],0),18)),INDEX(PIs[[Column1]:[SS]],MATCH(Checklist48[[#This Row],[SGUID]],PIs[SGUID],0),14))</f>
        <v>AQ-GFS 22.02.01</v>
      </c>
      <c r="K267" s="57" t="str">
        <f>IF(Checklist48[[#This Row],[SGUID]]="",IF(Checklist48[[#This Row],[SSGUID]]="",IF(Checklist48[[#This Row],[PIGUID]]="","",INDEX(PIs[[Column1]:[SS]],MATCH(Checklist48[[#This Row],[PIGUID]],PIs[GUID],0),4)),INDEX(PIs[[Column1]:[Ssbody]],MATCH(Checklist48[[#This Row],[SSGUID]],PIs[SSGUID],0),19)),INDEX(PIs[[Column1]:[SS]],MATCH(Checklist48[[#This Row],[SGUID]],PIs[SGUID],0),15))</f>
        <v>Los lotes de alimentos para especies acuáticas de cultivo son trazables desde el fabricante de alimentos hasta el lote de la población de especies acuáticas de cultivo.</v>
      </c>
      <c r="L267" s="57" t="str">
        <f>IF(Checklist48[[#This Row],[SGUID]]="",IF(Checklist48[[#This Row],[SSGUID]]="",INDEX(PIs[[Column1]:[SS]],MATCH(Checklist48[[#This Row],[PIGUID]],PIs[GUID],0),6),""),"")</f>
        <v>Los lotes de alimentos para especies acuáticas de cultivo del fabricante de alimentos deben ser trazables hasta los lotes de la población de especies acuáticas de cultivo. Debe haber un sistema de verificación o documentación.</v>
      </c>
      <c r="M267" s="57" t="str">
        <f>IF(Checklist48[[#This Row],[SSGUID]]="",IF(Checklist48[[#This Row],[PIGUID]]="","",INDEX(PIs[[Column1]:[SS]],MATCH(Checklist48[[#This Row],[PIGUID]],PIs[GUID],0),8)),"")</f>
        <v>Obligación Mayor</v>
      </c>
      <c r="N267" s="84"/>
      <c r="O267" s="84"/>
      <c r="P267" s="57" t="str">
        <f>IF(Checklist48[[#This Row],[ifna]]="NA","",IF(Checklist48[[#This Row],[RelatedPQ]]=0,"",IF(Checklist48[[#This Row],[RelatedPQ]]="","",IF((INDEX(S2PQ_relational[],MATCH(Checklist48[[#This Row],[PIGUID&amp;NO]],S2PQ_relational[PIGUID &amp; "NO"],0),1))=Checklist48[[#This Row],[PIGUID]],"no aplicable",""))))</f>
        <v/>
      </c>
      <c r="Q267" s="57" t="str">
        <f>IF(Checklist48[[#This Row],[N/A]]="no aplicable",INDEX(S2PQ[[Preguntas del paso 2]:[Justification]],MATCH(Checklist48[[#This Row],[RelatedPQ]],S2PQ[S2PQGUID],0),3),"")</f>
        <v/>
      </c>
      <c r="R267" s="84"/>
    </row>
    <row r="268" spans="2:18" ht="78.75" x14ac:dyDescent="0.25">
      <c r="B268" s="51"/>
      <c r="C268" s="46"/>
      <c r="D268" s="58">
        <f>IF(Checklist48[[#This Row],[SGUID]]="",IF(Checklist48[[#This Row],[SSGUID]]="",0,1),1)</f>
        <v>0</v>
      </c>
      <c r="E268" s="46" t="s">
        <v>527</v>
      </c>
      <c r="F268" s="55" t="str">
        <f>_xlfn.IFNA(Checklist48[[#This Row],[RelatedPQ]],"NA")</f>
        <v>NA</v>
      </c>
      <c r="G268" s="55" t="e">
        <f>IF(Checklist48[[#This Row],[PIGUID]]="","",INDEX(S2PQ_relational[],MATCH(Checklist48[[#This Row],[PIGUID&amp;NO]],S2PQ_relational[PIGUID &amp; "NO"],0),2))</f>
        <v>#N/A</v>
      </c>
      <c r="H268" s="55" t="str">
        <f>Checklist48[[#This Row],[PIGUID]]&amp;"NO"</f>
        <v>3dvDjHhS7MMZqMRUw5KtisNO</v>
      </c>
      <c r="I268" s="55" t="b">
        <f>IF(Checklist48[[#This Row],[PIGUID]]="","",INDEX(PIs[NA Exempt],MATCH(Checklist48[[#This Row],[PIGUID]],PIs[GUID],0),1))</f>
        <v>0</v>
      </c>
      <c r="J268" s="57" t="str">
        <f>IF(Checklist48[[#This Row],[SGUID]]="",IF(Checklist48[[#This Row],[SSGUID]]="",IF(Checklist48[[#This Row],[PIGUID]]="","",INDEX(PIs[[Column1]:[SS]],MATCH(Checklist48[[#This Row],[PIGUID]],PIs[GUID],0),2)),INDEX(PIs[[Column1]:[SS]],MATCH(Checklist48[[#This Row],[SSGUID]],PIs[SSGUID],0),18)),INDEX(PIs[[Column1]:[SS]],MATCH(Checklist48[[#This Row],[SGUID]],PIs[SGUID],0),14))</f>
        <v>AQ-GFS 22.02.02</v>
      </c>
      <c r="K268" s="57" t="str">
        <f>IF(Checklist48[[#This Row],[SGUID]]="",IF(Checklist48[[#This Row],[SSGUID]]="",IF(Checklist48[[#This Row],[PIGUID]]="","",INDEX(PIs[[Column1]:[SS]],MATCH(Checklist48[[#This Row],[PIGUID]],PIs[GUID],0),4)),INDEX(PIs[[Column1]:[Ssbody]],MATCH(Checklist48[[#This Row],[SSGUID]],PIs[SSGUID],0),19)),INDEX(PIs[[Column1]:[SS]],MATCH(Checklist48[[#This Row],[SGUID]],PIs[SGUID],0),15))</f>
        <v>Se conservan los registros documentales de los proveedores de alimentos para especies acuáticas de cultivo que han suministrado los alimentos compuestos, durante un período de dos años o de un año más que el ciclo de vida de las especies acuáticas de cultivo (el plazo que sea mayor).</v>
      </c>
      <c r="L268" s="57" t="str">
        <f>IF(Checklist48[[#This Row],[SGUID]]="",IF(Checklist48[[#This Row],[SSGUID]]="",INDEX(PIs[[Column1]:[SS]],MATCH(Checklist48[[#This Row],[PIGUID]],PIs[GUID],0),6),""),"")</f>
        <v>Debe haber registros de las compras de alimentos para especies acuáticas de cultivo (p. ej., facturas), y estos se deben conservar durante un período de dos años o de un año más que el ciclo de vida de las especies acuáticas de cultivo (el plazo que sea mayor). Los registros deben incluir el tipo de alimento, la cantidad, la fuente y la fecha de entrega.</v>
      </c>
      <c r="M268" s="57" t="str">
        <f>IF(Checklist48[[#This Row],[SSGUID]]="",IF(Checklist48[[#This Row],[PIGUID]]="","",INDEX(PIs[[Column1]:[SS]],MATCH(Checklist48[[#This Row],[PIGUID]],PIs[GUID],0),8)),"")</f>
        <v>Obligación Mayor</v>
      </c>
      <c r="N268" s="84"/>
      <c r="O268" s="84"/>
      <c r="P268" s="57" t="str">
        <f>IF(Checklist48[[#This Row],[ifna]]="NA","",IF(Checklist48[[#This Row],[RelatedPQ]]=0,"",IF(Checklist48[[#This Row],[RelatedPQ]]="","",IF((INDEX(S2PQ_relational[],MATCH(Checklist48[[#This Row],[PIGUID&amp;NO]],S2PQ_relational[PIGUID &amp; "NO"],0),1))=Checklist48[[#This Row],[PIGUID]],"no aplicable",""))))</f>
        <v/>
      </c>
      <c r="Q268" s="57" t="str">
        <f>IF(Checklist48[[#This Row],[N/A]]="no aplicable",INDEX(S2PQ[[Preguntas del paso 2]:[Justification]],MATCH(Checklist48[[#This Row],[RelatedPQ]],S2PQ[S2PQGUID],0),3),"")</f>
        <v/>
      </c>
      <c r="R268" s="84"/>
    </row>
    <row r="269" spans="2:18" ht="225" x14ac:dyDescent="0.25">
      <c r="B269" s="51"/>
      <c r="C269" s="46"/>
      <c r="D269" s="58">
        <f>IF(Checklist48[[#This Row],[SGUID]]="",IF(Checklist48[[#This Row],[SSGUID]]="",0,1),1)</f>
        <v>0</v>
      </c>
      <c r="E269" s="46" t="s">
        <v>521</v>
      </c>
      <c r="F269" s="55" t="str">
        <f>_xlfn.IFNA(Checklist48[[#This Row],[RelatedPQ]],"NA")</f>
        <v>NA</v>
      </c>
      <c r="G269" s="55" t="e">
        <f>IF(Checklist48[[#This Row],[PIGUID]]="","",INDEX(S2PQ_relational[],MATCH(Checklist48[[#This Row],[PIGUID&amp;NO]],S2PQ_relational[PIGUID &amp; "NO"],0),2))</f>
        <v>#N/A</v>
      </c>
      <c r="H269" s="55" t="str">
        <f>Checklist48[[#This Row],[PIGUID]]&amp;"NO"</f>
        <v>7a81ojul2BqqaeSV71ebRqNO</v>
      </c>
      <c r="I269" s="55" t="b">
        <f>IF(Checklist48[[#This Row],[PIGUID]]="","",INDEX(PIs[NA Exempt],MATCH(Checklist48[[#This Row],[PIGUID]],PIs[GUID],0),1))</f>
        <v>0</v>
      </c>
      <c r="J269" s="57" t="str">
        <f>IF(Checklist48[[#This Row],[SGUID]]="",IF(Checklist48[[#This Row],[SSGUID]]="",IF(Checklist48[[#This Row],[PIGUID]]="","",INDEX(PIs[[Column1]:[SS]],MATCH(Checklist48[[#This Row],[PIGUID]],PIs[GUID],0),2)),INDEX(PIs[[Column1]:[SS]],MATCH(Checklist48[[#This Row],[SSGUID]],PIs[SSGUID],0),18)),INDEX(PIs[[Column1]:[SS]],MATCH(Checklist48[[#This Row],[SGUID]],PIs[SGUID],0),14))</f>
        <v>AQ-GFS 22.02.03</v>
      </c>
      <c r="K269" s="57" t="str">
        <f>IF(Checklist48[[#This Row],[SGUID]]="",IF(Checklist48[[#This Row],[SSGUID]]="",IF(Checklist48[[#This Row],[PIGUID]]="","",INDEX(PIs[[Column1]:[SS]],MATCH(Checklist48[[#This Row],[PIGUID]],PIs[GUID],0),4)),INDEX(PIs[[Column1]:[Ssbody]],MATCH(Checklist48[[#This Row],[SSGUID]],PIs[SSGUID],0),19)),INDEX(PIs[[Column1]:[SS]],MATCH(Checklist48[[#This Row],[SGUID]],PIs[SGUID],0),15))</f>
        <v>Las fincas obtienen de sus proveedores de alimentos para especies acuáticas de cultivo una declaración de que la composición de cada alimento cumple con los requisitos GLOBALG.A.P. sobre harina y aceite de pescado.</v>
      </c>
      <c r="L269" s="57" t="str">
        <f>IF(Checklist48[[#This Row],[SGUID]]="",IF(Checklist48[[#This Row],[SSGUID]]="",INDEX(PIs[[Column1]:[SS]],MATCH(Checklist48[[#This Row],[PIGUID]],PIs[GUID],0),6),""),"")</f>
        <v>Debe haber declaraciones de conformidad. En caso de solicitarse, el proveedor de alimentos compuestos para especies acuáticas de cultivo debe facilitar información sobre la composición de la harina de pescado y el aceite de pescado (incluido el porcentaje de harina y aceite de pescado y, cuando sea posible, el origen: captura silvestre, subproductos industriales u otros).
Las granjas deben disponer de la proporción de entrada y salida de pescado (todos los peces procedentes de capturas silvestres).
Los informes de autoevaluación/auditoría interna y de la auditoría realizada por el organismo de certificación (OC) deben tener al menos dos valores registrados: el porcentaje promedio de harina y aceite de pescado (cuando sea posible, ambos descritos para cada origen) y la proporción de entrada y salida de pescado.</v>
      </c>
      <c r="M269" s="57" t="str">
        <f>IF(Checklist48[[#This Row],[SSGUID]]="",IF(Checklist48[[#This Row],[PIGUID]]="","",INDEX(PIs[[Column1]:[SS]],MATCH(Checklist48[[#This Row],[PIGUID]],PIs[GUID],0),8)),"")</f>
        <v>Obligación Mayor</v>
      </c>
      <c r="N269" s="84"/>
      <c r="O269" s="84"/>
      <c r="P269" s="57" t="str">
        <f>IF(Checklist48[[#This Row],[ifna]]="NA","",IF(Checklist48[[#This Row],[RelatedPQ]]=0,"",IF(Checklist48[[#This Row],[RelatedPQ]]="","",IF((INDEX(S2PQ_relational[],MATCH(Checklist48[[#This Row],[PIGUID&amp;NO]],S2PQ_relational[PIGUID &amp; "NO"],0),1))=Checklist48[[#This Row],[PIGUID]],"no aplicable",""))))</f>
        <v/>
      </c>
      <c r="Q269" s="57" t="str">
        <f>IF(Checklist48[[#This Row],[N/A]]="no aplicable",INDEX(S2PQ[[Preguntas del paso 2]:[Justification]],MATCH(Checklist48[[#This Row],[RelatedPQ]],S2PQ[S2PQGUID],0),3),"")</f>
        <v/>
      </c>
      <c r="R269" s="84"/>
    </row>
    <row r="270" spans="2:18" ht="78.75" x14ac:dyDescent="0.25">
      <c r="B270" s="51"/>
      <c r="C270" s="46"/>
      <c r="D270" s="58">
        <f>IF(Checklist48[[#This Row],[SGUID]]="",IF(Checklist48[[#This Row],[SSGUID]]="",0,1),1)</f>
        <v>0</v>
      </c>
      <c r="E270" s="46" t="s">
        <v>515</v>
      </c>
      <c r="F270" s="55" t="str">
        <f>_xlfn.IFNA(Checklist48[[#This Row],[RelatedPQ]],"NA")</f>
        <v>NA</v>
      </c>
      <c r="G270" s="55" t="e">
        <f>IF(Checklist48[[#This Row],[PIGUID]]="","",INDEX(S2PQ_relational[],MATCH(Checklist48[[#This Row],[PIGUID&amp;NO]],S2PQ_relational[PIGUID &amp; "NO"],0),2))</f>
        <v>#N/A</v>
      </c>
      <c r="H270" s="55" t="str">
        <f>Checklist48[[#This Row],[PIGUID]]&amp;"NO"</f>
        <v>5Z2RRtEQnPat8lHwqldvazNO</v>
      </c>
      <c r="I270" s="55" t="b">
        <f>IF(Checklist48[[#This Row],[PIGUID]]="","",INDEX(PIs[NA Exempt],MATCH(Checklist48[[#This Row],[PIGUID]],PIs[GUID],0),1))</f>
        <v>0</v>
      </c>
      <c r="J270" s="57" t="str">
        <f>IF(Checklist48[[#This Row],[SGUID]]="",IF(Checklist48[[#This Row],[SSGUID]]="",IF(Checklist48[[#This Row],[PIGUID]]="","",INDEX(PIs[[Column1]:[SS]],MATCH(Checklist48[[#This Row],[PIGUID]],PIs[GUID],0),2)),INDEX(PIs[[Column1]:[SS]],MATCH(Checklist48[[#This Row],[SSGUID]],PIs[SSGUID],0),18)),INDEX(PIs[[Column1]:[SS]],MATCH(Checklist48[[#This Row],[SGUID]],PIs[SGUID],0),14))</f>
        <v>AQ-GFS 22.02.04</v>
      </c>
      <c r="K270" s="57" t="str">
        <f>IF(Checklist48[[#This Row],[SGUID]]="",IF(Checklist48[[#This Row],[SSGUID]]="",IF(Checklist48[[#This Row],[PIGUID]]="","",INDEX(PIs[[Column1]:[SS]],MATCH(Checklist48[[#This Row],[PIGUID]],PIs[GUID],0),4)),INDEX(PIs[[Column1]:[Ssbody]],MATCH(Checklist48[[#This Row],[SSGUID]],PIs[SSGUID],0),19)),INDEX(PIs[[Column1]:[SS]],MATCH(Checklist48[[#This Row],[SGUID]],PIs[SGUID],0),15))</f>
        <v>Todos los alimentos para especies acuáticas de cultivo utilizados se consumen antes de la fecha de caducidad.</v>
      </c>
      <c r="L270" s="57" t="str">
        <f>IF(Checklist48[[#This Row],[SGUID]]="",IF(Checklist48[[#This Row],[SSGUID]]="",INDEX(PIs[[Column1]:[SS]],MATCH(Checklist48[[#This Row],[PIGUID]],PIs[GUID],0),6),""),"")</f>
        <v>No se deben usar alimentos para especies acuáticas de cultivo caducados, sino que estos se deben eliminar de manera responsable con el medio ambiente, de acuerdo con procedimientos documentados. Se deben verificar las fechas de caducidad en las etiquetas de los alimentos para especies acuáticas de cultivo almacenados.</v>
      </c>
      <c r="M270" s="57" t="str">
        <f>IF(Checklist48[[#This Row],[SSGUID]]="",IF(Checklist48[[#This Row],[PIGUID]]="","",INDEX(PIs[[Column1]:[SS]],MATCH(Checklist48[[#This Row],[PIGUID]],PIs[GUID],0),8)),"")</f>
        <v>Obligación Mayor</v>
      </c>
      <c r="N270" s="84"/>
      <c r="O270" s="84"/>
      <c r="P270" s="57" t="str">
        <f>IF(Checklist48[[#This Row],[ifna]]="NA","",IF(Checklist48[[#This Row],[RelatedPQ]]=0,"",IF(Checklist48[[#This Row],[RelatedPQ]]="","",IF((INDEX(S2PQ_relational[],MATCH(Checklist48[[#This Row],[PIGUID&amp;NO]],S2PQ_relational[PIGUID &amp; "NO"],0),1))=Checklist48[[#This Row],[PIGUID]],"no aplicable",""))))</f>
        <v/>
      </c>
      <c r="Q270" s="57" t="str">
        <f>IF(Checklist48[[#This Row],[N/A]]="no aplicable",INDEX(S2PQ[[Preguntas del paso 2]:[Justification]],MATCH(Checklist48[[#This Row],[RelatedPQ]],S2PQ[S2PQGUID],0),3),"")</f>
        <v/>
      </c>
      <c r="R270" s="84"/>
    </row>
    <row r="271" spans="2:18" ht="191.25" x14ac:dyDescent="0.25">
      <c r="B271" s="51"/>
      <c r="C271" s="46"/>
      <c r="D271" s="58">
        <f>IF(Checklist48[[#This Row],[SGUID]]="",IF(Checklist48[[#This Row],[SSGUID]]="",0,1),1)</f>
        <v>0</v>
      </c>
      <c r="E271" s="46" t="s">
        <v>509</v>
      </c>
      <c r="F271" s="55" t="str">
        <f>_xlfn.IFNA(Checklist48[[#This Row],[RelatedPQ]],"NA")</f>
        <v>NA</v>
      </c>
      <c r="G271" s="55" t="e">
        <f>IF(Checklist48[[#This Row],[PIGUID]]="","",INDEX(S2PQ_relational[],MATCH(Checklist48[[#This Row],[PIGUID&amp;NO]],S2PQ_relational[PIGUID &amp; "NO"],0),2))</f>
        <v>#N/A</v>
      </c>
      <c r="H271" s="55" t="str">
        <f>Checklist48[[#This Row],[PIGUID]]&amp;"NO"</f>
        <v>6wWLmjyL314qZ6uEJu1piKNO</v>
      </c>
      <c r="I271" s="55" t="b">
        <f>IF(Checklist48[[#This Row],[PIGUID]]="","",INDEX(PIs[NA Exempt],MATCH(Checklist48[[#This Row],[PIGUID]],PIs[GUID],0),1))</f>
        <v>0</v>
      </c>
      <c r="J271" s="57" t="str">
        <f>IF(Checklist48[[#This Row],[SGUID]]="",IF(Checklist48[[#This Row],[SSGUID]]="",IF(Checklist48[[#This Row],[PIGUID]]="","",INDEX(PIs[[Column1]:[SS]],MATCH(Checklist48[[#This Row],[PIGUID]],PIs[GUID],0),2)),INDEX(PIs[[Column1]:[SS]],MATCH(Checklist48[[#This Row],[SSGUID]],PIs[SSGUID],0),18)),INDEX(PIs[[Column1]:[SS]],MATCH(Checklist48[[#This Row],[SGUID]],PIs[SGUID],0),14))</f>
        <v>AQ-GFS 22.02.05</v>
      </c>
      <c r="K271" s="57" t="str">
        <f>IF(Checklist48[[#This Row],[SGUID]]="",IF(Checklist48[[#This Row],[SSGUID]]="",IF(Checklist48[[#This Row],[PIGUID]]="","",INDEX(PIs[[Column1]:[SS]],MATCH(Checklist48[[#This Row],[PIGUID]],PIs[GUID],0),4)),INDEX(PIs[[Column1]:[Ssbody]],MATCH(Checklist48[[#This Row],[SSGUID]],PIs[SSGUID],0),19)),INDEX(PIs[[Column1]:[SS]],MATCH(Checklist48[[#This Row],[SGUID]],PIs[SGUID],0),15))</f>
        <v>Hay registros de los índices de conversión de alimento (ICA) y del uso eficiente de los sistemas de supervisión de los alimentos para especies acuáticas de cultivo.</v>
      </c>
      <c r="L271" s="57" t="str">
        <f>IF(Checklist48[[#This Row],[SGUID]]="",IF(Checklist48[[#This Row],[SSGUID]]="",INDEX(PIs[[Column1]:[SS]],MATCH(Checklist48[[#This Row],[PIGUID]],PIs[GUID],0),6),""),"")</f>
        <v>Debe haber registros de los ICA y del uso eficiente de los sistemas de supervisión de los alimentos para especies acuáticas de cultivo.
Se debe evitar la sobrealimentación en todo momento.
El índice económico de conversión de alimento (IeCA) es la cantidad de alimento para especies acuáticas de cultivo utilizado para producir la cantidad de pescado cosechado (producción neta medida en peso vivo):
IeCA = alimento para especies acuáticas de cultivo (en kg o tm) / producción acuícola neta (en kg o tm; peso vivo)
Los informes de la autoevaluación/auditoría interna y de la auditoría realizada por el organismo de certificación (OC) deben tener al menos un valor ICA registrado: IeCA por ciclo de vida de producción.</v>
      </c>
      <c r="M271" s="57" t="str">
        <f>IF(Checklist48[[#This Row],[SSGUID]]="",IF(Checklist48[[#This Row],[PIGUID]]="","",INDEX(PIs[[Column1]:[SS]],MATCH(Checklist48[[#This Row],[PIGUID]],PIs[GUID],0),8)),"")</f>
        <v>Obligación Mayor</v>
      </c>
      <c r="N271" s="84"/>
      <c r="O271" s="84"/>
      <c r="P271" s="57" t="str">
        <f>IF(Checklist48[[#This Row],[ifna]]="NA","",IF(Checklist48[[#This Row],[RelatedPQ]]=0,"",IF(Checklist48[[#This Row],[RelatedPQ]]="","",IF((INDEX(S2PQ_relational[],MATCH(Checklist48[[#This Row],[PIGUID&amp;NO]],S2PQ_relational[PIGUID &amp; "NO"],0),1))=Checklist48[[#This Row],[PIGUID]],"no aplicable",""))))</f>
        <v/>
      </c>
      <c r="Q271" s="57" t="str">
        <f>IF(Checklist48[[#This Row],[N/A]]="no aplicable",INDEX(S2PQ[[Preguntas del paso 2]:[Justification]],MATCH(Checklist48[[#This Row],[RelatedPQ]],S2PQ[S2PQGUID],0),3),"")</f>
        <v/>
      </c>
      <c r="R271" s="84"/>
    </row>
    <row r="272" spans="2:18" ht="146.25" x14ac:dyDescent="0.25">
      <c r="B272" s="51"/>
      <c r="C272" s="46"/>
      <c r="D272" s="58">
        <f>IF(Checklist48[[#This Row],[SGUID]]="",IF(Checklist48[[#This Row],[SSGUID]]="",0,1),1)</f>
        <v>0</v>
      </c>
      <c r="E272" s="46" t="s">
        <v>502</v>
      </c>
      <c r="F272" s="55" t="str">
        <f>_xlfn.IFNA(Checklist48[[#This Row],[RelatedPQ]],"NA")</f>
        <v>NA</v>
      </c>
      <c r="G272" s="55" t="e">
        <f>IF(Checklist48[[#This Row],[PIGUID]]="","",INDEX(S2PQ_relational[],MATCH(Checklist48[[#This Row],[PIGUID&amp;NO]],S2PQ_relational[PIGUID &amp; "NO"],0),2))</f>
        <v>#N/A</v>
      </c>
      <c r="H272" s="55" t="str">
        <f>Checklist48[[#This Row],[PIGUID]]&amp;"NO"</f>
        <v>5V6VXYDSELqNjI53IJ5iEJNO</v>
      </c>
      <c r="I272" s="55" t="b">
        <f>IF(Checklist48[[#This Row],[PIGUID]]="","",INDEX(PIs[NA Exempt],MATCH(Checklist48[[#This Row],[PIGUID]],PIs[GUID],0),1))</f>
        <v>0</v>
      </c>
      <c r="J272" s="57" t="str">
        <f>IF(Checklist48[[#This Row],[SGUID]]="",IF(Checklist48[[#This Row],[SSGUID]]="",IF(Checklist48[[#This Row],[PIGUID]]="","",INDEX(PIs[[Column1]:[SS]],MATCH(Checklist48[[#This Row],[PIGUID]],PIs[GUID],0),2)),INDEX(PIs[[Column1]:[SS]],MATCH(Checklist48[[#This Row],[SSGUID]],PIs[SSGUID],0),18)),INDEX(PIs[[Column1]:[SS]],MATCH(Checklist48[[#This Row],[SGUID]],PIs[SGUID],0),14))</f>
        <v>AQ-GFS 22.02.06</v>
      </c>
      <c r="K272" s="57" t="str">
        <f>IF(Checklist48[[#This Row],[SGUID]]="",IF(Checklist48[[#This Row],[SSGUID]]="",IF(Checklist48[[#This Row],[PIGUID]]="","",INDEX(PIs[[Column1]:[SS]],MATCH(Checklist48[[#This Row],[PIGUID]],PIs[GUID],0),4)),INDEX(PIs[[Column1]:[Ssbody]],MATCH(Checklist48[[#This Row],[SSGUID]],PIs[SSGUID],0),19)),INDEX(PIs[[Column1]:[SS]],MATCH(Checklist48[[#This Row],[SGUID]],PIs[SGUID],0),15))</f>
        <v>El productor presenta evidencia de que hay establecido un procedimiento para recoger y almacenar las muestras de alimento para especies acuáticas de cultivo utilizado durante el período de engorde.</v>
      </c>
      <c r="L272" s="57" t="str">
        <f>IF(Checklist48[[#This Row],[SGUID]]="",IF(Checklist48[[#This Row],[SSGUID]]="",INDEX(PIs[[Column1]:[SS]],MATCH(Checklist48[[#This Row],[PIGUID]],PIs[GUID],0),6),""),"")</f>
        <v>El productor debe presentar evidencia de que hay establecido un procedimiento para recoger y almacenar las muestras de los lotes de alimento para especies acuáticas de cultivo (tomadas por la empresa de producción o por el fabricante del alimento), empezando cuatro meses antes de la cosecha y abarcando el período de engorde. Las muestras se deben conservar durante al menos seis semanas tras la venta de las especies acuáticas de cultivo.
En la entrevista, los trabajadores deben poder demostrar que tienen conocimiento de dicho procedimiento.</v>
      </c>
      <c r="M272" s="57" t="str">
        <f>IF(Checklist48[[#This Row],[SSGUID]]="",IF(Checklist48[[#This Row],[PIGUID]]="","",INDEX(PIs[[Column1]:[SS]],MATCH(Checklist48[[#This Row],[PIGUID]],PIs[GUID],0),8)),"")</f>
        <v>Obligación Mayor</v>
      </c>
      <c r="N272" s="84"/>
      <c r="O272" s="84"/>
      <c r="P272" s="57" t="str">
        <f>IF(Checklist48[[#This Row],[ifna]]="NA","",IF(Checklist48[[#This Row],[RelatedPQ]]=0,"",IF(Checklist48[[#This Row],[RelatedPQ]]="","",IF((INDEX(S2PQ_relational[],MATCH(Checklist48[[#This Row],[PIGUID&amp;NO]],S2PQ_relational[PIGUID &amp; "NO"],0),1))=Checklist48[[#This Row],[PIGUID]],"no aplicable",""))))</f>
        <v/>
      </c>
      <c r="Q272" s="57" t="str">
        <f>IF(Checklist48[[#This Row],[N/A]]="no aplicable",INDEX(S2PQ[[Preguntas del paso 2]:[Justification]],MATCH(Checklist48[[#This Row],[RelatedPQ]],S2PQ[S2PQGUID],0),3),"")</f>
        <v/>
      </c>
      <c r="R272" s="84"/>
    </row>
    <row r="273" spans="2:18" ht="67.5" x14ac:dyDescent="0.25">
      <c r="B273" s="51"/>
      <c r="C273" s="46" t="s">
        <v>412</v>
      </c>
      <c r="D273" s="58">
        <f>IF(Checklist48[[#This Row],[SGUID]]="",IF(Checklist48[[#This Row],[SSGUID]]="",0,1),1)</f>
        <v>1</v>
      </c>
      <c r="E273" s="46"/>
      <c r="F273" s="55" t="str">
        <f>_xlfn.IFNA(Checklist48[[#This Row],[RelatedPQ]],"NA")</f>
        <v/>
      </c>
      <c r="G273" s="55" t="str">
        <f>IF(Checklist48[[#This Row],[PIGUID]]="","",INDEX(S2PQ_relational[],MATCH(Checklist48[[#This Row],[PIGUID&amp;NO]],S2PQ_relational[PIGUID &amp; "NO"],0),2))</f>
        <v/>
      </c>
      <c r="H273" s="55" t="str">
        <f>Checklist48[[#This Row],[PIGUID]]&amp;"NO"</f>
        <v>NO</v>
      </c>
      <c r="I273" s="55" t="str">
        <f>IF(Checklist48[[#This Row],[PIGUID]]="","",INDEX(PIs[NA Exempt],MATCH(Checklist48[[#This Row],[PIGUID]],PIs[GUID],0),1))</f>
        <v/>
      </c>
      <c r="J273" s="57" t="str">
        <f>IF(Checklist48[[#This Row],[SGUID]]="",IF(Checklist48[[#This Row],[SSGUID]]="",IF(Checklist48[[#This Row],[PIGUID]]="","",INDEX(PIs[[Column1]:[SS]],MATCH(Checklist48[[#This Row],[PIGUID]],PIs[GUID],0),2)),INDEX(PIs[[Column1]:[SS]],MATCH(Checklist48[[#This Row],[SSGUID]],PIs[SSGUID],0),18)),INDEX(PIs[[Column1]:[SS]],MATCH(Checklist48[[#This Row],[SGUID]],PIs[SGUID],0),14))</f>
        <v>AQ 22.03 Almacenamiento de alimentos para especies acuáticas de cultivo</v>
      </c>
      <c r="K273" s="57" t="str">
        <f>IF(Checklist48[[#This Row],[SGUID]]="",IF(Checklist48[[#This Row],[SSGUID]]="",IF(Checklist48[[#This Row],[PIGUID]]="","",INDEX(PIs[[Column1]:[SS]],MATCH(Checklist48[[#This Row],[PIGUID]],PIs[GUID],0),4)),INDEX(PIs[[Column1]:[Ssbody]],MATCH(Checklist48[[#This Row],[SSGUID]],PIs[SSGUID],0),19)),INDEX(PIs[[Column1]:[SS]],MATCH(Checklist48[[#This Row],[SGUID]],PIs[SGUID],0),15))</f>
        <v>-</v>
      </c>
      <c r="L273" s="57" t="str">
        <f>IF(Checklist48[[#This Row],[SGUID]]="",IF(Checklist48[[#This Row],[SSGUID]]="",INDEX(PIs[[Column1]:[SS]],MATCH(Checklist48[[#This Row],[PIGUID]],PIs[GUID],0),6),""),"")</f>
        <v/>
      </c>
      <c r="M273" s="57" t="str">
        <f>IF(Checklist48[[#This Row],[SSGUID]]="",IF(Checklist48[[#This Row],[PIGUID]]="","",INDEX(PIs[[Column1]:[SS]],MATCH(Checklist48[[#This Row],[PIGUID]],PIs[GUID],0),8)),"")</f>
        <v/>
      </c>
      <c r="N273" s="84"/>
      <c r="O273" s="84"/>
      <c r="P273" s="57" t="str">
        <f>IF(Checklist48[[#This Row],[ifna]]="NA","",IF(Checklist48[[#This Row],[RelatedPQ]]=0,"",IF(Checklist48[[#This Row],[RelatedPQ]]="","",IF((INDEX(S2PQ_relational[],MATCH(Checklist48[[#This Row],[PIGUID&amp;NO]],S2PQ_relational[PIGUID &amp; "NO"],0),1))=Checklist48[[#This Row],[PIGUID]],"no aplicable",""))))</f>
        <v/>
      </c>
      <c r="Q273" s="57" t="str">
        <f>IF(Checklist48[[#This Row],[N/A]]="no aplicable",INDEX(S2PQ[[Preguntas del paso 2]:[Justification]],MATCH(Checklist48[[#This Row],[RelatedPQ]],S2PQ[S2PQGUID],0),3),"")</f>
        <v/>
      </c>
      <c r="R273" s="84"/>
    </row>
    <row r="274" spans="2:18" ht="33.75" x14ac:dyDescent="0.25">
      <c r="B274" s="51"/>
      <c r="C274" s="46"/>
      <c r="D274" s="58">
        <f>IF(Checklist48[[#This Row],[SGUID]]="",IF(Checklist48[[#This Row],[SSGUID]]="",0,1),1)</f>
        <v>0</v>
      </c>
      <c r="E274" s="46" t="s">
        <v>406</v>
      </c>
      <c r="F274" s="55" t="str">
        <f>_xlfn.IFNA(Checklist48[[#This Row],[RelatedPQ]],"NA")</f>
        <v>NA</v>
      </c>
      <c r="G274" s="55" t="e">
        <f>IF(Checklist48[[#This Row],[PIGUID]]="","",INDEX(S2PQ_relational[],MATCH(Checklist48[[#This Row],[PIGUID&amp;NO]],S2PQ_relational[PIGUID &amp; "NO"],0),2))</f>
        <v>#N/A</v>
      </c>
      <c r="H274" s="55" t="str">
        <f>Checklist48[[#This Row],[PIGUID]]&amp;"NO"</f>
        <v>drBvNVtOsNf4nEP6Usq6LNO</v>
      </c>
      <c r="I274" s="55" t="b">
        <f>IF(Checklist48[[#This Row],[PIGUID]]="","",INDEX(PIs[NA Exempt],MATCH(Checklist48[[#This Row],[PIGUID]],PIs[GUID],0),1))</f>
        <v>0</v>
      </c>
      <c r="J274" s="57" t="str">
        <f>IF(Checklist48[[#This Row],[SGUID]]="",IF(Checklist48[[#This Row],[SSGUID]]="",IF(Checklist48[[#This Row],[PIGUID]]="","",INDEX(PIs[[Column1]:[SS]],MATCH(Checklist48[[#This Row],[PIGUID]],PIs[GUID],0),2)),INDEX(PIs[[Column1]:[SS]],MATCH(Checklist48[[#This Row],[SSGUID]],PIs[SSGUID],0),18)),INDEX(PIs[[Column1]:[SS]],MATCH(Checklist48[[#This Row],[SGUID]],PIs[SGUID],0),14))</f>
        <v>AQ-GFS 22.03.01</v>
      </c>
      <c r="K274" s="57" t="str">
        <f>IF(Checklist48[[#This Row],[SGUID]]="",IF(Checklist48[[#This Row],[SSGUID]]="",IF(Checklist48[[#This Row],[PIGUID]]="","",INDEX(PIs[[Column1]:[SS]],MATCH(Checklist48[[#This Row],[PIGUID]],PIs[GUID],0),4)),INDEX(PIs[[Column1]:[Ssbody]],MATCH(Checklist48[[#This Row],[SSGUID]],PIs[SSGUID],0),19)),INDEX(PIs[[Column1]:[SS]],MATCH(Checklist48[[#This Row],[SGUID]],PIs[SGUID],0),15))</f>
        <v>Los alimentos específicos para las especies acuáticas de cultivo están claramente identificados.</v>
      </c>
      <c r="L274" s="57" t="str">
        <f>IF(Checklist48[[#This Row],[SGUID]]="",IF(Checklist48[[#This Row],[SSGUID]]="",INDEX(PIs[[Column1]:[SS]],MATCH(Checklist48[[#This Row],[PIGUID]],PIs[GUID],0),6),""),"")</f>
        <v>El sitio y los registros se deben verificar para comprobar la identificación de los alimentos para las diferentes especies acuáticas de cultivo.</v>
      </c>
      <c r="M274" s="57" t="str">
        <f>IF(Checklist48[[#This Row],[SSGUID]]="",IF(Checklist48[[#This Row],[PIGUID]]="","",INDEX(PIs[[Column1]:[SS]],MATCH(Checklist48[[#This Row],[PIGUID]],PIs[GUID],0),8)),"")</f>
        <v>Obligación Mayor</v>
      </c>
      <c r="N274" s="84"/>
      <c r="O274" s="84"/>
      <c r="P274" s="57" t="str">
        <f>IF(Checklist48[[#This Row],[ifna]]="NA","",IF(Checklist48[[#This Row],[RelatedPQ]]=0,"",IF(Checklist48[[#This Row],[RelatedPQ]]="","",IF((INDEX(S2PQ_relational[],MATCH(Checklist48[[#This Row],[PIGUID&amp;NO]],S2PQ_relational[PIGUID &amp; "NO"],0),1))=Checklist48[[#This Row],[PIGUID]],"no aplicable",""))))</f>
        <v/>
      </c>
      <c r="Q274" s="57" t="str">
        <f>IF(Checklist48[[#This Row],[N/A]]="no aplicable",INDEX(S2PQ[[Preguntas del paso 2]:[Justification]],MATCH(Checklist48[[#This Row],[RelatedPQ]],S2PQ[S2PQGUID],0),3),"")</f>
        <v/>
      </c>
      <c r="R274" s="84"/>
    </row>
    <row r="275" spans="2:18" ht="146.25" x14ac:dyDescent="0.25">
      <c r="B275" s="51"/>
      <c r="C275" s="46"/>
      <c r="D275" s="58">
        <f>IF(Checklist48[[#This Row],[SGUID]]="",IF(Checklist48[[#This Row],[SSGUID]]="",0,1),1)</f>
        <v>0</v>
      </c>
      <c r="E275" s="46" t="s">
        <v>490</v>
      </c>
      <c r="F275" s="55" t="str">
        <f>_xlfn.IFNA(Checklist48[[#This Row],[RelatedPQ]],"NA")</f>
        <v>NA</v>
      </c>
      <c r="G275" s="55" t="e">
        <f>IF(Checklist48[[#This Row],[PIGUID]]="","",INDEX(S2PQ_relational[],MATCH(Checklist48[[#This Row],[PIGUID&amp;NO]],S2PQ_relational[PIGUID &amp; "NO"],0),2))</f>
        <v>#N/A</v>
      </c>
      <c r="H275" s="55" t="str">
        <f>Checklist48[[#This Row],[PIGUID]]&amp;"NO"</f>
        <v>6IeKZizd7oEEGd7BJAZLvKNO</v>
      </c>
      <c r="I275" s="55" t="b">
        <f>IF(Checklist48[[#This Row],[PIGUID]]="","",INDEX(PIs[NA Exempt],MATCH(Checklist48[[#This Row],[PIGUID]],PIs[GUID],0),1))</f>
        <v>0</v>
      </c>
      <c r="J275" s="57" t="str">
        <f>IF(Checklist48[[#This Row],[SGUID]]="",IF(Checklist48[[#This Row],[SSGUID]]="",IF(Checklist48[[#This Row],[PIGUID]]="","",INDEX(PIs[[Column1]:[SS]],MATCH(Checklist48[[#This Row],[PIGUID]],PIs[GUID],0),2)),INDEX(PIs[[Column1]:[SS]],MATCH(Checklist48[[#This Row],[SSGUID]],PIs[SSGUID],0),18)),INDEX(PIs[[Column1]:[SS]],MATCH(Checklist48[[#This Row],[SGUID]],PIs[SGUID],0),14))</f>
        <v>AQ-GFS 22.03.02</v>
      </c>
      <c r="K275" s="57" t="str">
        <f>IF(Checklist48[[#This Row],[SGUID]]="",IF(Checklist48[[#This Row],[SSGUID]]="",IF(Checklist48[[#This Row],[PIGUID]]="","",INDEX(PIs[[Column1]:[SS]],MATCH(Checklist48[[#This Row],[PIGUID]],PIs[GUID],0),4)),INDEX(PIs[[Column1]:[Ssbody]],MATCH(Checklist48[[#This Row],[SSGUID]],PIs[SSGUID],0),19)),INDEX(PIs[[Column1]:[SS]],MATCH(Checklist48[[#This Row],[SGUID]],PIs[SGUID],0),15))</f>
        <v>Los alimentos para especies acuáticas de cultivo, incluidos todos los alimentos medicados, se guardan y manipulan de acuerdo con las instrucciones de la etiqueta para minimizar cualquier riesgo de contaminación.</v>
      </c>
      <c r="L275" s="57" t="str">
        <f>IF(Checklist48[[#This Row],[SGUID]]="",IF(Checklist48[[#This Row],[SSGUID]]="",INDEX(PIs[[Column1]:[SS]],MATCH(Checklist48[[#This Row],[PIGUID]],PIs[GUID],0),6),""),"")</f>
        <v>Se debe proporcionar formación e instrucciones apropiadas para el almacenamiento, la revisión y la manipulación del alimento para especies acuáticas de cultivo. Esta formación e instrucciones se deben implementar para los alimentos regulares y medicados (por separado para las diferentes especies y para la propiedad paralela, cuando corresponda). Los sitios de almacenamiento y los componentes de los alimentos para especies acuáticas de cultivo se deben revisar en intervalos regulares para comprobar su estado de limpieza, su temperatura, si presentan hongos o moho y cualquier otro tipo de contaminación posible.</v>
      </c>
      <c r="M275" s="57" t="str">
        <f>IF(Checklist48[[#This Row],[SSGUID]]="",IF(Checklist48[[#This Row],[PIGUID]]="","",INDEX(PIs[[Column1]:[SS]],MATCH(Checklist48[[#This Row],[PIGUID]],PIs[GUID],0),8)),"")</f>
        <v>Obligación Mayor</v>
      </c>
      <c r="N275" s="84"/>
      <c r="O275" s="84"/>
      <c r="P275" s="57" t="str">
        <f>IF(Checklist48[[#This Row],[ifna]]="NA","",IF(Checklist48[[#This Row],[RelatedPQ]]=0,"",IF(Checklist48[[#This Row],[RelatedPQ]]="","",IF((INDEX(S2PQ_relational[],MATCH(Checklist48[[#This Row],[PIGUID&amp;NO]],S2PQ_relational[PIGUID &amp; "NO"],0),1))=Checklist48[[#This Row],[PIGUID]],"no aplicable",""))))</f>
        <v/>
      </c>
      <c r="Q275" s="57" t="str">
        <f>IF(Checklist48[[#This Row],[N/A]]="no aplicable",INDEX(S2PQ[[Preguntas del paso 2]:[Justification]],MATCH(Checklist48[[#This Row],[RelatedPQ]],S2PQ[S2PQGUID],0),3),"")</f>
        <v/>
      </c>
      <c r="R275" s="84"/>
    </row>
    <row r="276" spans="2:18" ht="213.75" x14ac:dyDescent="0.25">
      <c r="B276" s="51"/>
      <c r="C276" s="46"/>
      <c r="D276" s="58">
        <f>IF(Checklist48[[#This Row],[SGUID]]="",IF(Checklist48[[#This Row],[SSGUID]]="",0,1),1)</f>
        <v>0</v>
      </c>
      <c r="E276" s="46" t="s">
        <v>478</v>
      </c>
      <c r="F276" s="55" t="str">
        <f>_xlfn.IFNA(Checklist48[[#This Row],[RelatedPQ]],"NA")</f>
        <v>NA</v>
      </c>
      <c r="G276" s="55" t="e">
        <f>IF(Checklist48[[#This Row],[PIGUID]]="","",INDEX(S2PQ_relational[],MATCH(Checklist48[[#This Row],[PIGUID&amp;NO]],S2PQ_relational[PIGUID &amp; "NO"],0),2))</f>
        <v>#N/A</v>
      </c>
      <c r="H276" s="55" t="str">
        <f>Checklist48[[#This Row],[PIGUID]]&amp;"NO"</f>
        <v>1t1Uf9Qy2KYSXOlwwK7bwYNO</v>
      </c>
      <c r="I276" s="55" t="b">
        <f>IF(Checklist48[[#This Row],[PIGUID]]="","",INDEX(PIs[NA Exempt],MATCH(Checklist48[[#This Row],[PIGUID]],PIs[GUID],0),1))</f>
        <v>0</v>
      </c>
      <c r="J276" s="57" t="str">
        <f>IF(Checklist48[[#This Row],[SGUID]]="",IF(Checklist48[[#This Row],[SSGUID]]="",IF(Checklist48[[#This Row],[PIGUID]]="","",INDEX(PIs[[Column1]:[SS]],MATCH(Checklist48[[#This Row],[PIGUID]],PIs[GUID],0),2)),INDEX(PIs[[Column1]:[SS]],MATCH(Checklist48[[#This Row],[SSGUID]],PIs[SSGUID],0),18)),INDEX(PIs[[Column1]:[SS]],MATCH(Checklist48[[#This Row],[SGUID]],PIs[SGUID],0),14))</f>
        <v>AQ-GFS 22.03.03</v>
      </c>
      <c r="K276" s="57" t="str">
        <f>IF(Checklist48[[#This Row],[SGUID]]="",IF(Checklist48[[#This Row],[SSGUID]]="",IF(Checklist48[[#This Row],[PIGUID]]="","",INDEX(PIs[[Column1]:[SS]],MATCH(Checklist48[[#This Row],[PIGUID]],PIs[GUID],0),4)),INDEX(PIs[[Column1]:[Ssbody]],MATCH(Checklist48[[#This Row],[SSGUID]],PIs[SSGUID],0),19)),INDEX(PIs[[Column1]:[SS]],MATCH(Checklist48[[#This Row],[SGUID]],PIs[SGUID],0),15))</f>
        <v>Hay instrucciones documentadas sobre cómo gestionar los alimentos para especies acuáticas de cultivo contaminados, el exceso de alimentos para especies acuáticas de cultivo medicados y el alimento para depurar el equipo.</v>
      </c>
      <c r="L276" s="57" t="str">
        <f>IF(Checklist48[[#This Row],[SGUID]]="",IF(Checklist48[[#This Row],[SSGUID]]="",INDEX(PIs[[Column1]:[SS]],MATCH(Checklist48[[#This Row],[PIGUID]],PIs[GUID],0),6),""),"")</f>
        <v>Debe haber instrucciones documentadas sobre el almacenamiento, la revisión y la manipulación de los alimentos para especies acuáticas de cultivo empleados en acuicultura. La documentación debe incluir evidencia de que se tienen en cuenta los períodos de espera precosecha después de utilizar el alimento para depurar el equipo. Debe haber un período de espera precosecha, que empieza cuando el alimento para especies acuáticas de cultivo medicado ha sido depurado del sistema de alimentación de la finca; y se debe haber utilizado alimento especial para depurar el equipo (alimento destinado a sacar los residuos del sistema de alimentación).
Las instrucciones deben incluir la retirada y contención de los alimentos para especies acuáticas de cultivo contaminados.
En la entrevista los trabajadores deben demostrar que son conscientes de todo esto.</v>
      </c>
      <c r="M276" s="57" t="str">
        <f>IF(Checklist48[[#This Row],[SSGUID]]="",IF(Checklist48[[#This Row],[PIGUID]]="","",INDEX(PIs[[Column1]:[SS]],MATCH(Checklist48[[#This Row],[PIGUID]],PIs[GUID],0),8)),"")</f>
        <v>Obligación Mayor</v>
      </c>
      <c r="N276" s="84"/>
      <c r="O276" s="84"/>
      <c r="P276" s="57" t="str">
        <f>IF(Checklist48[[#This Row],[ifna]]="NA","",IF(Checklist48[[#This Row],[RelatedPQ]]=0,"",IF(Checklist48[[#This Row],[RelatedPQ]]="","",IF((INDEX(S2PQ_relational[],MATCH(Checklist48[[#This Row],[PIGUID&amp;NO]],S2PQ_relational[PIGUID &amp; "NO"],0),1))=Checklist48[[#This Row],[PIGUID]],"no aplicable",""))))</f>
        <v/>
      </c>
      <c r="Q276" s="57" t="str">
        <f>IF(Checklist48[[#This Row],[N/A]]="no aplicable",INDEX(S2PQ[[Preguntas del paso 2]:[Justification]],MATCH(Checklist48[[#This Row],[RelatedPQ]],S2PQ[S2PQGUID],0),3),"")</f>
        <v/>
      </c>
      <c r="R276" s="84"/>
    </row>
    <row r="277" spans="2:18" ht="56.25" x14ac:dyDescent="0.25">
      <c r="B277" s="51"/>
      <c r="C277" s="46"/>
      <c r="D277" s="58">
        <f>IF(Checklist48[[#This Row],[SGUID]]="",IF(Checklist48[[#This Row],[SSGUID]]="",0,1),1)</f>
        <v>0</v>
      </c>
      <c r="E277" s="46" t="s">
        <v>1652</v>
      </c>
      <c r="F277" s="55" t="str">
        <f>_xlfn.IFNA(Checklist48[[#This Row],[RelatedPQ]],"NA")</f>
        <v>NA</v>
      </c>
      <c r="G277" s="55" t="e">
        <f>IF(Checklist48[[#This Row],[PIGUID]]="","",INDEX(S2PQ_relational[],MATCH(Checklist48[[#This Row],[PIGUID&amp;NO]],S2PQ_relational[PIGUID &amp; "NO"],0),2))</f>
        <v>#N/A</v>
      </c>
      <c r="H277" s="55" t="str">
        <f>Checklist48[[#This Row],[PIGUID]]&amp;"NO"</f>
        <v>ac8s20D0gDj5yI2V38P5hNO</v>
      </c>
      <c r="I277" s="55" t="b">
        <f>IF(Checklist48[[#This Row],[PIGUID]]="","",INDEX(PIs[NA Exempt],MATCH(Checklist48[[#This Row],[PIGUID]],PIs[GUID],0),1))</f>
        <v>0</v>
      </c>
      <c r="J277" s="57" t="str">
        <f>IF(Checklist48[[#This Row],[SGUID]]="",IF(Checklist48[[#This Row],[SSGUID]]="",IF(Checklist48[[#This Row],[PIGUID]]="","",INDEX(PIs[[Column1]:[SS]],MATCH(Checklist48[[#This Row],[PIGUID]],PIs[GUID],0),2)),INDEX(PIs[[Column1]:[SS]],MATCH(Checklist48[[#This Row],[SSGUID]],PIs[SSGUID],0),18)),INDEX(PIs[[Column1]:[SS]],MATCH(Checklist48[[#This Row],[SGUID]],PIs[SGUID],0),14))</f>
        <v>AQ-GFS 22.03.04</v>
      </c>
      <c r="K277" s="57" t="str">
        <f>IF(Checklist48[[#This Row],[SGUID]]="",IF(Checklist48[[#This Row],[SSGUID]]="",IF(Checklist48[[#This Row],[PIGUID]]="","",INDEX(PIs[[Column1]:[SS]],MATCH(Checklist48[[#This Row],[PIGUID]],PIs[GUID],0),4)),INDEX(PIs[[Column1]:[Ssbody]],MATCH(Checklist48[[#This Row],[SSGUID]],PIs[SSGUID],0),19)),INDEX(PIs[[Column1]:[SS]],MATCH(Checklist48[[#This Row],[SGUID]],PIs[SGUID],0),15))</f>
        <v>Los alimentos para especies acuáticas de cultivo no medicados y los alimentos para especies acuáticas de cultivo contaminados se mantienen separados, claramente etiquetados y almacenados a granel o en bolsas con identificación.</v>
      </c>
      <c r="L277" s="57" t="str">
        <f>IF(Checklist48[[#This Row],[SGUID]]="",IF(Checklist48[[#This Row],[SSGUID]]="",INDEX(PIs[[Column1]:[SS]],MATCH(Checklist48[[#This Row],[PIGUID]],PIs[GUID],0),6),""),"")</f>
        <v>Se deben verificar el sitio y los registros para demostrar que no haya contaminación cruzada entre los alimentos para especies acuáticas de cultivo medicados y los no medicados. Debe haber un etiquetado/identificación claros.</v>
      </c>
      <c r="M277" s="57" t="str">
        <f>IF(Checklist48[[#This Row],[SSGUID]]="",IF(Checklist48[[#This Row],[PIGUID]]="","",INDEX(PIs[[Column1]:[SS]],MATCH(Checklist48[[#This Row],[PIGUID]],PIs[GUID],0),8)),"")</f>
        <v>Obligación Mayor</v>
      </c>
      <c r="N277" s="84"/>
      <c r="O277" s="84"/>
      <c r="P277" s="57" t="str">
        <f>IF(Checklist48[[#This Row],[ifna]]="NA","",IF(Checklist48[[#This Row],[RelatedPQ]]=0,"",IF(Checklist48[[#This Row],[RelatedPQ]]="","",IF((INDEX(S2PQ_relational[],MATCH(Checklist48[[#This Row],[PIGUID&amp;NO]],S2PQ_relational[PIGUID &amp; "NO"],0),1))=Checklist48[[#This Row],[PIGUID]],"no aplicable",""))))</f>
        <v/>
      </c>
      <c r="Q277" s="57" t="str">
        <f>IF(Checklist48[[#This Row],[N/A]]="no aplicable",INDEX(S2PQ[[Preguntas del paso 2]:[Justification]],MATCH(Checklist48[[#This Row],[RelatedPQ]],S2PQ[S2PQGUID],0),3),"")</f>
        <v/>
      </c>
      <c r="R277" s="84"/>
    </row>
    <row r="278" spans="2:18" ht="33.75" x14ac:dyDescent="0.25">
      <c r="B278" s="51" t="s">
        <v>1645</v>
      </c>
      <c r="C278" s="46"/>
      <c r="D278" s="58">
        <f>IF(Checklist48[[#This Row],[SGUID]]="",IF(Checklist48[[#This Row],[SSGUID]]="",0,1),1)</f>
        <v>1</v>
      </c>
      <c r="E278" s="46"/>
      <c r="F278" s="55" t="str">
        <f>_xlfn.IFNA(Checklist48[[#This Row],[RelatedPQ]],"NA")</f>
        <v/>
      </c>
      <c r="G278" s="55" t="str">
        <f>IF(Checklist48[[#This Row],[PIGUID]]="","",INDEX(S2PQ_relational[],MATCH(Checklist48[[#This Row],[PIGUID&amp;NO]],S2PQ_relational[PIGUID &amp; "NO"],0),2))</f>
        <v/>
      </c>
      <c r="H278" s="55" t="str">
        <f>Checklist48[[#This Row],[PIGUID]]&amp;"NO"</f>
        <v>NO</v>
      </c>
      <c r="I278" s="55" t="str">
        <f>IF(Checklist48[[#This Row],[PIGUID]]="","",INDEX(PIs[NA Exempt],MATCH(Checklist48[[#This Row],[PIGUID]],PIs[GUID],0),1))</f>
        <v/>
      </c>
      <c r="J278" s="57" t="str">
        <f>IF(Checklist48[[#This Row],[SGUID]]="",IF(Checklist48[[#This Row],[SSGUID]]="",IF(Checklist48[[#This Row],[PIGUID]]="","",INDEX(PIs[[Column1]:[SS]],MATCH(Checklist48[[#This Row],[PIGUID]],PIs[GUID],0),2)),INDEX(PIs[[Column1]:[SS]],MATCH(Checklist48[[#This Row],[SSGUID]],PIs[SSGUID],0),18)),INDEX(PIs[[Column1]:[SS]],MATCH(Checklist48[[#This Row],[SGUID]],PIs[SGUID],0),14))</f>
        <v>AQ 23 CONTROL DE PLAGAS</v>
      </c>
      <c r="K278" s="57" t="str">
        <f>IF(Checklist48[[#This Row],[SGUID]]="",IF(Checklist48[[#This Row],[SSGUID]]="",IF(Checklist48[[#This Row],[PIGUID]]="","",INDEX(PIs[[Column1]:[SS]],MATCH(Checklist48[[#This Row],[PIGUID]],PIs[GUID],0),4)),INDEX(PIs[[Column1]:[Ssbody]],MATCH(Checklist48[[#This Row],[SSGUID]],PIs[SSGUID],0),19)),INDEX(PIs[[Column1]:[SS]],MATCH(Checklist48[[#This Row],[SGUID]],PIs[SGUID],0),15))</f>
        <v>-</v>
      </c>
      <c r="L278" s="57" t="str">
        <f>IF(Checklist48[[#This Row],[SGUID]]="",IF(Checklist48[[#This Row],[SSGUID]]="",INDEX(PIs[[Column1]:[SS]],MATCH(Checklist48[[#This Row],[PIGUID]],PIs[GUID],0),6),""),"")</f>
        <v/>
      </c>
      <c r="M278" s="57" t="str">
        <f>IF(Checklist48[[#This Row],[SSGUID]]="",IF(Checklist48[[#This Row],[PIGUID]]="","",INDEX(PIs[[Column1]:[SS]],MATCH(Checklist48[[#This Row],[PIGUID]],PIs[GUID],0),8)),"")</f>
        <v/>
      </c>
      <c r="N278" s="84"/>
      <c r="O278" s="84"/>
      <c r="P278" s="57" t="str">
        <f>IF(Checklist48[[#This Row],[ifna]]="NA","",IF(Checklist48[[#This Row],[RelatedPQ]]=0,"",IF(Checklist48[[#This Row],[RelatedPQ]]="","",IF((INDEX(S2PQ_relational[],MATCH(Checklist48[[#This Row],[PIGUID&amp;NO]],S2PQ_relational[PIGUID &amp; "NO"],0),1))=Checklist48[[#This Row],[PIGUID]],"no aplicable",""))))</f>
        <v/>
      </c>
      <c r="Q278" s="57" t="str">
        <f>IF(Checklist48[[#This Row],[N/A]]="no aplicable",INDEX(S2PQ[[Preguntas del paso 2]:[Justification]],MATCH(Checklist48[[#This Row],[RelatedPQ]],S2PQ[S2PQGUID],0),3),"")</f>
        <v/>
      </c>
      <c r="R278" s="84"/>
    </row>
    <row r="279" spans="2:18" ht="33.75" x14ac:dyDescent="0.25">
      <c r="B279" s="51"/>
      <c r="C279" s="46" t="s">
        <v>50</v>
      </c>
      <c r="D279" s="58">
        <f>IF(Checklist48[[#This Row],[SGUID]]="",IF(Checklist48[[#This Row],[SSGUID]]="",0,1),1)</f>
        <v>1</v>
      </c>
      <c r="E279" s="46"/>
      <c r="F279" s="55" t="str">
        <f>_xlfn.IFNA(Checklist48[[#This Row],[RelatedPQ]],"NA")</f>
        <v/>
      </c>
      <c r="G279" s="55" t="str">
        <f>IF(Checklist48[[#This Row],[PIGUID]]="","",INDEX(S2PQ_relational[],MATCH(Checklist48[[#This Row],[PIGUID&amp;NO]],S2PQ_relational[PIGUID &amp; "NO"],0),2))</f>
        <v/>
      </c>
      <c r="H279" s="55" t="str">
        <f>Checklist48[[#This Row],[PIGUID]]&amp;"NO"</f>
        <v>NO</v>
      </c>
      <c r="I279" s="55" t="str">
        <f>IF(Checklist48[[#This Row],[PIGUID]]="","",INDEX(PIs[NA Exempt],MATCH(Checklist48[[#This Row],[PIGUID]],PIs[GUID],0),1))</f>
        <v/>
      </c>
      <c r="J279" s="57" t="str">
        <f>IF(Checklist48[[#This Row],[SGUID]]="",IF(Checklist48[[#This Row],[SSGUID]]="",IF(Checklist48[[#This Row],[PIGUID]]="","",INDEX(PIs[[Column1]:[SS]],MATCH(Checklist48[[#This Row],[PIGUID]],PIs[GUID],0),2)),INDEX(PIs[[Column1]:[SS]],MATCH(Checklist48[[#This Row],[SSGUID]],PIs[SSGUID],0),18)),INDEX(PIs[[Column1]:[SS]],MATCH(Checklist48[[#This Row],[SGUID]],PIs[SGUID],0),14))</f>
        <v>-</v>
      </c>
      <c r="K279" s="57" t="str">
        <f>IF(Checklist48[[#This Row],[SGUID]]="",IF(Checklist48[[#This Row],[SSGUID]]="",IF(Checklist48[[#This Row],[PIGUID]]="","",INDEX(PIs[[Column1]:[SS]],MATCH(Checklist48[[#This Row],[PIGUID]],PIs[GUID],0),4)),INDEX(PIs[[Column1]:[Ssbody]],MATCH(Checklist48[[#This Row],[SSGUID]],PIs[SSGUID],0),19)),INDEX(PIs[[Column1]:[SS]],MATCH(Checklist48[[#This Row],[SGUID]],PIs[SGUID],0),15))</f>
        <v>-</v>
      </c>
      <c r="L279" s="57" t="str">
        <f>IF(Checklist48[[#This Row],[SGUID]]="",IF(Checklist48[[#This Row],[SSGUID]]="",INDEX(PIs[[Column1]:[SS]],MATCH(Checklist48[[#This Row],[PIGUID]],PIs[GUID],0),6),""),"")</f>
        <v/>
      </c>
      <c r="M279" s="57" t="str">
        <f>IF(Checklist48[[#This Row],[SSGUID]]="",IF(Checklist48[[#This Row],[PIGUID]]="","",INDEX(PIs[[Column1]:[SS]],MATCH(Checklist48[[#This Row],[PIGUID]],PIs[GUID],0),8)),"")</f>
        <v/>
      </c>
      <c r="N279" s="84"/>
      <c r="O279" s="84"/>
      <c r="P279" s="57" t="str">
        <f>IF(Checklist48[[#This Row],[ifna]]="NA","",IF(Checklist48[[#This Row],[RelatedPQ]]=0,"",IF(Checklist48[[#This Row],[RelatedPQ]]="","",IF((INDEX(S2PQ_relational[],MATCH(Checklist48[[#This Row],[PIGUID&amp;NO]],S2PQ_relational[PIGUID &amp; "NO"],0),1))=Checklist48[[#This Row],[PIGUID]],"no aplicable",""))))</f>
        <v/>
      </c>
      <c r="Q279" s="57" t="str">
        <f>IF(Checklist48[[#This Row],[N/A]]="no aplicable",INDEX(S2PQ[[Preguntas del paso 2]:[Justification]],MATCH(Checklist48[[#This Row],[RelatedPQ]],S2PQ[S2PQGUID],0),3),"")</f>
        <v/>
      </c>
      <c r="R279" s="84"/>
    </row>
    <row r="280" spans="2:18" ht="90" x14ac:dyDescent="0.25">
      <c r="B280" s="51"/>
      <c r="C280" s="46"/>
      <c r="D280" s="58">
        <f>IF(Checklist48[[#This Row],[SGUID]]="",IF(Checklist48[[#This Row],[SSGUID]]="",0,1),1)</f>
        <v>0</v>
      </c>
      <c r="E280" s="46" t="s">
        <v>1639</v>
      </c>
      <c r="F280" s="55" t="str">
        <f>_xlfn.IFNA(Checklist48[[#This Row],[RelatedPQ]],"NA")</f>
        <v>NA</v>
      </c>
      <c r="G280" s="55" t="e">
        <f>IF(Checklist48[[#This Row],[PIGUID]]="","",INDEX(S2PQ_relational[],MATCH(Checklist48[[#This Row],[PIGUID&amp;NO]],S2PQ_relational[PIGUID &amp; "NO"],0),2))</f>
        <v>#N/A</v>
      </c>
      <c r="H280" s="55" t="str">
        <f>Checklist48[[#This Row],[PIGUID]]&amp;"NO"</f>
        <v>7auzQ1wpN2MTWU4Soc9D5RNO</v>
      </c>
      <c r="I280" s="55" t="b">
        <f>IF(Checklist48[[#This Row],[PIGUID]]="","",INDEX(PIs[NA Exempt],MATCH(Checklist48[[#This Row],[PIGUID]],PIs[GUID],0),1))</f>
        <v>1</v>
      </c>
      <c r="J280" s="57" t="str">
        <f>IF(Checklist48[[#This Row],[SGUID]]="",IF(Checklist48[[#This Row],[SSGUID]]="",IF(Checklist48[[#This Row],[PIGUID]]="","",INDEX(PIs[[Column1]:[SS]],MATCH(Checklist48[[#This Row],[PIGUID]],PIs[GUID],0),2)),INDEX(PIs[[Column1]:[SS]],MATCH(Checklist48[[#This Row],[SSGUID]],PIs[SSGUID],0),18)),INDEX(PIs[[Column1]:[SS]],MATCH(Checklist48[[#This Row],[SGUID]],PIs[SGUID],0),14))</f>
        <v>AQ-GFS 23.01</v>
      </c>
      <c r="K280" s="57" t="str">
        <f>IF(Checklist48[[#This Row],[SGUID]]="",IF(Checklist48[[#This Row],[SSGUID]]="",IF(Checklist48[[#This Row],[PIGUID]]="","",INDEX(PIs[[Column1]:[SS]],MATCH(Checklist48[[#This Row],[PIGUID]],PIs[GUID],0),4)),INDEX(PIs[[Column1]:[Ssbody]],MATCH(Checklist48[[#This Row],[SSGUID]],PIs[SSGUID],0),19)),INDEX(PIs[[Column1]:[SS]],MATCH(Checklist48[[#This Row],[SGUID]],PIs[SGUID],0),15))</f>
        <v>El productor o subcontratista controla el riesgo de plagas en los edificios.</v>
      </c>
      <c r="L280" s="57" t="str">
        <f>IF(Checklist48[[#This Row],[SGUID]]="",IF(Checklist48[[#This Row],[SSGUID]]="",INDEX(PIs[[Column1]:[SS]],MATCH(Checklist48[[#This Row],[PIGUID]],PIs[GUID],0),6),""),"")</f>
        <v>Debe haber registros de los controles realizados en los lugares de riesgo identificados y de las medidas de prevención, y dichos registros deben estar disponibles. Los lugares donde se realizan todas las medidas de control de plagas se deben identificar en un plano/diagrama del sitio. Dicho plan/diagrama debe incluir todas las actividades.
Sin opción de “N/A”.</v>
      </c>
      <c r="M280" s="57" t="str">
        <f>IF(Checklist48[[#This Row],[SSGUID]]="",IF(Checklist48[[#This Row],[PIGUID]]="","",INDEX(PIs[[Column1]:[SS]],MATCH(Checklist48[[#This Row],[PIGUID]],PIs[GUID],0),8)),"")</f>
        <v>Obligación Mayor</v>
      </c>
      <c r="N280" s="84"/>
      <c r="O280" s="84"/>
      <c r="P280" s="57" t="str">
        <f>IF(Checklist48[[#This Row],[ifna]]="NA","",IF(Checklist48[[#This Row],[RelatedPQ]]=0,"",IF(Checklist48[[#This Row],[RelatedPQ]]="","",IF((INDEX(S2PQ_relational[],MATCH(Checklist48[[#This Row],[PIGUID&amp;NO]],S2PQ_relational[PIGUID &amp; "NO"],0),1))=Checklist48[[#This Row],[PIGUID]],"no aplicable",""))))</f>
        <v/>
      </c>
      <c r="Q280" s="57" t="str">
        <f>IF(Checklist48[[#This Row],[N/A]]="no aplicable",INDEX(S2PQ[[Preguntas del paso 2]:[Justification]],MATCH(Checklist48[[#This Row],[RelatedPQ]],S2PQ[S2PQGUID],0),3),"")</f>
        <v/>
      </c>
      <c r="R280" s="84"/>
    </row>
    <row r="281" spans="2:18" ht="67.5" x14ac:dyDescent="0.25">
      <c r="B281" s="51" t="s">
        <v>419</v>
      </c>
      <c r="C281" s="46"/>
      <c r="D281" s="58">
        <f>IF(Checklist48[[#This Row],[SGUID]]="",IF(Checklist48[[#This Row],[SSGUID]]="",0,1),1)</f>
        <v>1</v>
      </c>
      <c r="E281" s="46"/>
      <c r="F281" s="55" t="str">
        <f>_xlfn.IFNA(Checklist48[[#This Row],[RelatedPQ]],"NA")</f>
        <v/>
      </c>
      <c r="G281" s="55" t="str">
        <f>IF(Checklist48[[#This Row],[PIGUID]]="","",INDEX(S2PQ_relational[],MATCH(Checklist48[[#This Row],[PIGUID&amp;NO]],S2PQ_relational[PIGUID &amp; "NO"],0),2))</f>
        <v/>
      </c>
      <c r="H281" s="55" t="str">
        <f>Checklist48[[#This Row],[PIGUID]]&amp;"NO"</f>
        <v>NO</v>
      </c>
      <c r="I281" s="55" t="str">
        <f>IF(Checklist48[[#This Row],[PIGUID]]="","",INDEX(PIs[NA Exempt],MATCH(Checklist48[[#This Row],[PIGUID]],PIs[GUID],0),1))</f>
        <v/>
      </c>
      <c r="J281" s="57" t="str">
        <f>IF(Checklist48[[#This Row],[SGUID]]="",IF(Checklist48[[#This Row],[SSGUID]]="",IF(Checklist48[[#This Row],[PIGUID]]="","",INDEX(PIs[[Column1]:[SS]],MATCH(Checklist48[[#This Row],[PIGUID]],PIs[GUID],0),2)),INDEX(PIs[[Column1]:[SS]],MATCH(Checklist48[[#This Row],[SSGUID]],PIs[SSGUID],0),18)),INDEX(PIs[[Column1]:[SS]],MATCH(Checklist48[[#This Row],[SGUID]],PIs[SGUID],0),14))</f>
        <v>AQ 24 OPERACIONES DE COSECHA Y POSTCOSECHA</v>
      </c>
      <c r="K281" s="57" t="str">
        <f>IF(Checklist48[[#This Row],[SGUID]]="",IF(Checklist48[[#This Row],[SSGUID]]="",IF(Checklist48[[#This Row],[PIGUID]]="","",INDEX(PIs[[Column1]:[SS]],MATCH(Checklist48[[#This Row],[PIGUID]],PIs[GUID],0),4)),INDEX(PIs[[Column1]:[Ssbody]],MATCH(Checklist48[[#This Row],[SSGUID]],PIs[SSGUID],0),19)),INDEX(PIs[[Column1]:[SS]],MATCH(Checklist48[[#This Row],[SGUID]],PIs[SGUID],0),15))</f>
        <v>-</v>
      </c>
      <c r="L281" s="57" t="str">
        <f>IF(Checklist48[[#This Row],[SGUID]]="",IF(Checklist48[[#This Row],[SSGUID]]="",INDEX(PIs[[Column1]:[SS]],MATCH(Checklist48[[#This Row],[PIGUID]],PIs[GUID],0),6),""),"")</f>
        <v/>
      </c>
      <c r="M281" s="57" t="str">
        <f>IF(Checklist48[[#This Row],[SSGUID]]="",IF(Checklist48[[#This Row],[PIGUID]]="","",INDEX(PIs[[Column1]:[SS]],MATCH(Checklist48[[#This Row],[PIGUID]],PIs[GUID],0),8)),"")</f>
        <v/>
      </c>
      <c r="N281" s="84"/>
      <c r="O281" s="84"/>
      <c r="P281" s="57" t="str">
        <f>IF(Checklist48[[#This Row],[ifna]]="NA","",IF(Checklist48[[#This Row],[RelatedPQ]]=0,"",IF(Checklist48[[#This Row],[RelatedPQ]]="","",IF((INDEX(S2PQ_relational[],MATCH(Checklist48[[#This Row],[PIGUID&amp;NO]],S2PQ_relational[PIGUID &amp; "NO"],0),1))=Checklist48[[#This Row],[PIGUID]],"no aplicable",""))))</f>
        <v/>
      </c>
      <c r="Q281" s="57" t="str">
        <f>IF(Checklist48[[#This Row],[N/A]]="no aplicable",INDEX(S2PQ[[Preguntas del paso 2]:[Justification]],MATCH(Checklist48[[#This Row],[RelatedPQ]],S2PQ[S2PQGUID],0),3),"")</f>
        <v/>
      </c>
      <c r="R281" s="84"/>
    </row>
    <row r="282" spans="2:18" ht="45" x14ac:dyDescent="0.25">
      <c r="B282" s="51"/>
      <c r="C282" s="46" t="s">
        <v>465</v>
      </c>
      <c r="D282" s="58">
        <f>IF(Checklist48[[#This Row],[SGUID]]="",IF(Checklist48[[#This Row],[SSGUID]]="",0,1),1)</f>
        <v>1</v>
      </c>
      <c r="E282" s="46"/>
      <c r="F282" s="55" t="str">
        <f>_xlfn.IFNA(Checklist48[[#This Row],[RelatedPQ]],"NA")</f>
        <v/>
      </c>
      <c r="G282" s="55" t="str">
        <f>IF(Checklist48[[#This Row],[PIGUID]]="","",INDEX(S2PQ_relational[],MATCH(Checklist48[[#This Row],[PIGUID&amp;NO]],S2PQ_relational[PIGUID &amp; "NO"],0),2))</f>
        <v/>
      </c>
      <c r="H282" s="55" t="str">
        <f>Checklist48[[#This Row],[PIGUID]]&amp;"NO"</f>
        <v>NO</v>
      </c>
      <c r="I282" s="55" t="str">
        <f>IF(Checklist48[[#This Row],[PIGUID]]="","",INDEX(PIs[NA Exempt],MATCH(Checklist48[[#This Row],[PIGUID]],PIs[GUID],0),1))</f>
        <v/>
      </c>
      <c r="J282" s="57" t="str">
        <f>IF(Checklist48[[#This Row],[SGUID]]="",IF(Checklist48[[#This Row],[SSGUID]]="",IF(Checklist48[[#This Row],[PIGUID]]="","",INDEX(PIs[[Column1]:[SS]],MATCH(Checklist48[[#This Row],[PIGUID]],PIs[GUID],0),2)),INDEX(PIs[[Column1]:[SS]],MATCH(Checklist48[[#This Row],[SSGUID]],PIs[SSGUID],0),18)),INDEX(PIs[[Column1]:[SS]],MATCH(Checklist48[[#This Row],[SGUID]],PIs[SGUID],0),14))</f>
        <v>AQ 24.01 Cosecha: método de cosecha/envío</v>
      </c>
      <c r="K282" s="57" t="str">
        <f>IF(Checklist48[[#This Row],[SGUID]]="",IF(Checklist48[[#This Row],[SSGUID]]="",IF(Checklist48[[#This Row],[PIGUID]]="","",INDEX(PIs[[Column1]:[SS]],MATCH(Checklist48[[#This Row],[PIGUID]],PIs[GUID],0),4)),INDEX(PIs[[Column1]:[Ssbody]],MATCH(Checklist48[[#This Row],[SSGUID]],PIs[SSGUID],0),19)),INDEX(PIs[[Column1]:[SS]],MATCH(Checklist48[[#This Row],[SGUID]],PIs[SGUID],0),15))</f>
        <v>-</v>
      </c>
      <c r="L282" s="57" t="str">
        <f>IF(Checklist48[[#This Row],[SGUID]]="",IF(Checklist48[[#This Row],[SSGUID]]="",INDEX(PIs[[Column1]:[SS]],MATCH(Checklist48[[#This Row],[PIGUID]],PIs[GUID],0),6),""),"")</f>
        <v/>
      </c>
      <c r="M282" s="57" t="str">
        <f>IF(Checklist48[[#This Row],[SSGUID]]="",IF(Checklist48[[#This Row],[PIGUID]]="","",INDEX(PIs[[Column1]:[SS]],MATCH(Checklist48[[#This Row],[PIGUID]],PIs[GUID],0),8)),"")</f>
        <v/>
      </c>
      <c r="N282" s="84"/>
      <c r="O282" s="84"/>
      <c r="P282" s="57" t="str">
        <f>IF(Checklist48[[#This Row],[ifna]]="NA","",IF(Checklist48[[#This Row],[RelatedPQ]]=0,"",IF(Checklist48[[#This Row],[RelatedPQ]]="","",IF((INDEX(S2PQ_relational[],MATCH(Checklist48[[#This Row],[PIGUID&amp;NO]],S2PQ_relational[PIGUID &amp; "NO"],0),1))=Checklist48[[#This Row],[PIGUID]],"no aplicable",""))))</f>
        <v/>
      </c>
      <c r="Q282" s="57" t="str">
        <f>IF(Checklist48[[#This Row],[N/A]]="no aplicable",INDEX(S2PQ[[Preguntas del paso 2]:[Justification]],MATCH(Checklist48[[#This Row],[RelatedPQ]],S2PQ[S2PQGUID],0),3),"")</f>
        <v/>
      </c>
      <c r="R282" s="84"/>
    </row>
    <row r="283" spans="2:18" ht="78.75" x14ac:dyDescent="0.25">
      <c r="B283" s="51"/>
      <c r="C283" s="46"/>
      <c r="D283" s="58">
        <f>IF(Checklist48[[#This Row],[SGUID]]="",IF(Checklist48[[#This Row],[SSGUID]]="",0,1),1)</f>
        <v>0</v>
      </c>
      <c r="E283" s="46" t="s">
        <v>484</v>
      </c>
      <c r="F283" s="55" t="str">
        <f>_xlfn.IFNA(Checklist48[[#This Row],[RelatedPQ]],"NA")</f>
        <v>NA</v>
      </c>
      <c r="G283" s="55" t="e">
        <f>IF(Checklist48[[#This Row],[PIGUID]]="","",INDEX(S2PQ_relational[],MATCH(Checklist48[[#This Row],[PIGUID&amp;NO]],S2PQ_relational[PIGUID &amp; "NO"],0),2))</f>
        <v>#N/A</v>
      </c>
      <c r="H283" s="55" t="str">
        <f>Checklist48[[#This Row],[PIGUID]]&amp;"NO"</f>
        <v>78rODxtyMFcXYUZDLre5JNO</v>
      </c>
      <c r="I283" s="55" t="b">
        <f>IF(Checklist48[[#This Row],[PIGUID]]="","",INDEX(PIs[NA Exempt],MATCH(Checklist48[[#This Row],[PIGUID]],PIs[GUID],0),1))</f>
        <v>0</v>
      </c>
      <c r="J283" s="57" t="str">
        <f>IF(Checklist48[[#This Row],[SGUID]]="",IF(Checklist48[[#This Row],[SSGUID]]="",IF(Checklist48[[#This Row],[PIGUID]]="","",INDEX(PIs[[Column1]:[SS]],MATCH(Checklist48[[#This Row],[PIGUID]],PIs[GUID],0),2)),INDEX(PIs[[Column1]:[SS]],MATCH(Checklist48[[#This Row],[SSGUID]],PIs[SSGUID],0),18)),INDEX(PIs[[Column1]:[SS]],MATCH(Checklist48[[#This Row],[SGUID]],PIs[SGUID],0),14))</f>
        <v>AQ-GFS 24.01.01</v>
      </c>
      <c r="K283" s="57" t="str">
        <f>IF(Checklist48[[#This Row],[SGUID]]="",IF(Checklist48[[#This Row],[SSGUID]]="",IF(Checklist48[[#This Row],[PIGUID]]="","",INDEX(PIs[[Column1]:[SS]],MATCH(Checklist48[[#This Row],[PIGUID]],PIs[GUID],0),4)),INDEX(PIs[[Column1]:[Ssbody]],MATCH(Checklist48[[#This Row],[SSGUID]],PIs[SSGUID],0),19)),INDEX(PIs[[Column1]:[SS]],MATCH(Checklist48[[#This Row],[SGUID]],PIs[SGUID],0),15))</f>
        <v>Si la responsabilidad de la cosecha y el transporte recae sobre el productor, estos se realizan de manera que no se ponga en peligro la inocuidad alimentaria.</v>
      </c>
      <c r="L283" s="57" t="str">
        <f>IF(Checklist48[[#This Row],[SGUID]]="",IF(Checklist48[[#This Row],[SSGUID]]="",INDEX(PIs[[Column1]:[SS]],MATCH(Checklist48[[#This Row],[PIGUID]],PIs[GUID],0),6),""),"")</f>
        <v>Debe haber establecido un plan de cosecha documentado y debe haber registros de la higiene durante el transporte (que incluyan la temperatura, cuando corresponda). El transporte debe mantener la trazabilidad y cumplir la legislación local en relación con el movimiento de las especies acuáticas de cultivo.</v>
      </c>
      <c r="M283" s="57" t="str">
        <f>IF(Checklist48[[#This Row],[SSGUID]]="",IF(Checklist48[[#This Row],[PIGUID]]="","",INDEX(PIs[[Column1]:[SS]],MATCH(Checklist48[[#This Row],[PIGUID]],PIs[GUID],0),8)),"")</f>
        <v>Obligación Mayor</v>
      </c>
      <c r="N283" s="84"/>
      <c r="O283" s="84"/>
      <c r="P283" s="57" t="str">
        <f>IF(Checklist48[[#This Row],[ifna]]="NA","",IF(Checklist48[[#This Row],[RelatedPQ]]=0,"",IF(Checklist48[[#This Row],[RelatedPQ]]="","",IF((INDEX(S2PQ_relational[],MATCH(Checklist48[[#This Row],[PIGUID&amp;NO]],S2PQ_relational[PIGUID &amp; "NO"],0),1))=Checklist48[[#This Row],[PIGUID]],"no aplicable",""))))</f>
        <v/>
      </c>
      <c r="Q283" s="57" t="str">
        <f>IF(Checklist48[[#This Row],[N/A]]="no aplicable",INDEX(S2PQ[[Preguntas del paso 2]:[Justification]],MATCH(Checklist48[[#This Row],[RelatedPQ]],S2PQ[S2PQGUID],0),3),"")</f>
        <v/>
      </c>
      <c r="R283" s="84"/>
    </row>
    <row r="284" spans="2:18" ht="123.75" x14ac:dyDescent="0.25">
      <c r="B284" s="51"/>
      <c r="C284" s="46"/>
      <c r="D284" s="58">
        <f>IF(Checklist48[[#This Row],[SGUID]]="",IF(Checklist48[[#This Row],[SSGUID]]="",0,1),1)</f>
        <v>0</v>
      </c>
      <c r="E284" s="46" t="s">
        <v>472</v>
      </c>
      <c r="F284" s="55" t="str">
        <f>_xlfn.IFNA(Checklist48[[#This Row],[RelatedPQ]],"NA")</f>
        <v>NA</v>
      </c>
      <c r="G284" s="55" t="e">
        <f>IF(Checklist48[[#This Row],[PIGUID]]="","",INDEX(S2PQ_relational[],MATCH(Checklist48[[#This Row],[PIGUID&amp;NO]],S2PQ_relational[PIGUID &amp; "NO"],0),2))</f>
        <v>#N/A</v>
      </c>
      <c r="H284" s="55" t="str">
        <f>Checklist48[[#This Row],[PIGUID]]&amp;"NO"</f>
        <v>1XIfAEL1V3tYYly7Bh5yJuNO</v>
      </c>
      <c r="I284" s="55" t="b">
        <f>IF(Checklist48[[#This Row],[PIGUID]]="","",INDEX(PIs[NA Exempt],MATCH(Checklist48[[#This Row],[PIGUID]],PIs[GUID],0),1))</f>
        <v>1</v>
      </c>
      <c r="J284" s="57" t="str">
        <f>IF(Checklist48[[#This Row],[SGUID]]="",IF(Checklist48[[#This Row],[SSGUID]]="",IF(Checklist48[[#This Row],[PIGUID]]="","",INDEX(PIs[[Column1]:[SS]],MATCH(Checklist48[[#This Row],[PIGUID]],PIs[GUID],0),2)),INDEX(PIs[[Column1]:[SS]],MATCH(Checklist48[[#This Row],[SSGUID]],PIs[SSGUID],0),18)),INDEX(PIs[[Column1]:[SS]],MATCH(Checklist48[[#This Row],[SGUID]],PIs[SGUID],0),14))</f>
        <v>AQ-GFS 24.01.02</v>
      </c>
      <c r="K284" s="57" t="str">
        <f>IF(Checklist48[[#This Row],[SGUID]]="",IF(Checklist48[[#This Row],[SSGUID]]="",IF(Checklist48[[#This Row],[PIGUID]]="","",INDEX(PIs[[Column1]:[SS]],MATCH(Checklist48[[#This Row],[PIGUID]],PIs[GUID],0),4)),INDEX(PIs[[Column1]:[Ssbody]],MATCH(Checklist48[[#This Row],[SSGUID]],PIs[SSGUID],0),19)),INDEX(PIs[[Column1]:[SS]],MATCH(Checklist48[[#This Row],[SGUID]],PIs[SGUID],0),15))</f>
        <v>Para el transporte hasta el centro de manipulación del producto/planta de procesamiento, las especies acuáticas de cultivo se transportan en condiciones de limpieza (recipientes o tubos) para prevenir la contaminación durante la manipulación.</v>
      </c>
      <c r="L284" s="57" t="str">
        <f>IF(Checklist48[[#This Row],[SGUID]]="",IF(Checklist48[[#This Row],[SSGUID]]="",INDEX(PIs[[Column1]:[SS]],MATCH(Checklist48[[#This Row],[PIGUID]],PIs[GUID],0),6),""),"")</f>
        <v>Todas las instalaciones deben estar disponibles para las actividades de auditoría realizadas por el organismo de certificación (OC). Los registros de la limpieza deben estar disponibles para la auditoría realizada por el OC. Las tapas deben estar bien aseguradas para evitar la pérdida de especies acuáticas de cultivo y las fugas durante la manipulación. En la entrevista, los trabajadores deben poder demostrar que tienen conocimiento de dicho procedimiento.
Sin opción de “N/A”.</v>
      </c>
      <c r="M284" s="57" t="str">
        <f>IF(Checklist48[[#This Row],[SSGUID]]="",IF(Checklist48[[#This Row],[PIGUID]]="","",INDEX(PIs[[Column1]:[SS]],MATCH(Checklist48[[#This Row],[PIGUID]],PIs[GUID],0),8)),"")</f>
        <v>Obligación Mayor</v>
      </c>
      <c r="N284" s="84"/>
      <c r="O284" s="84"/>
      <c r="P284" s="57" t="str">
        <f>IF(Checklist48[[#This Row],[ifna]]="NA","",IF(Checklist48[[#This Row],[RelatedPQ]]=0,"",IF(Checklist48[[#This Row],[RelatedPQ]]="","",IF((INDEX(S2PQ_relational[],MATCH(Checklist48[[#This Row],[PIGUID&amp;NO]],S2PQ_relational[PIGUID &amp; "NO"],0),1))=Checklist48[[#This Row],[PIGUID]],"no aplicable",""))))</f>
        <v/>
      </c>
      <c r="Q284" s="57" t="str">
        <f>IF(Checklist48[[#This Row],[N/A]]="no aplicable",INDEX(S2PQ[[Preguntas del paso 2]:[Justification]],MATCH(Checklist48[[#This Row],[RelatedPQ]],S2PQ[S2PQGUID],0),3),"")</f>
        <v/>
      </c>
      <c r="R284" s="84"/>
    </row>
    <row r="285" spans="2:18" ht="45" x14ac:dyDescent="0.25">
      <c r="B285" s="51"/>
      <c r="C285" s="46"/>
      <c r="D285" s="58">
        <f>IF(Checklist48[[#This Row],[SGUID]]="",IF(Checklist48[[#This Row],[SSGUID]]="",0,1),1)</f>
        <v>0</v>
      </c>
      <c r="E285" s="46" t="s">
        <v>466</v>
      </c>
      <c r="F285" s="55" t="str">
        <f>_xlfn.IFNA(Checklist48[[#This Row],[RelatedPQ]],"NA")</f>
        <v>NA</v>
      </c>
      <c r="G285" s="55" t="e">
        <f>IF(Checklist48[[#This Row],[PIGUID]]="","",INDEX(S2PQ_relational[],MATCH(Checklist48[[#This Row],[PIGUID&amp;NO]],S2PQ_relational[PIGUID &amp; "NO"],0),2))</f>
        <v>#N/A</v>
      </c>
      <c r="H285" s="55" t="str">
        <f>Checklist48[[#This Row],[PIGUID]]&amp;"NO"</f>
        <v>6JlkZ6XHFnlTfDvJse3AouNO</v>
      </c>
      <c r="I285" s="55" t="b">
        <f>IF(Checklist48[[#This Row],[PIGUID]]="","",INDEX(PIs[NA Exempt],MATCH(Checklist48[[#This Row],[PIGUID]],PIs[GUID],0),1))</f>
        <v>0</v>
      </c>
      <c r="J285" s="57" t="str">
        <f>IF(Checklist48[[#This Row],[SGUID]]="",IF(Checklist48[[#This Row],[SSGUID]]="",IF(Checklist48[[#This Row],[PIGUID]]="","",INDEX(PIs[[Column1]:[SS]],MATCH(Checklist48[[#This Row],[PIGUID]],PIs[GUID],0),2)),INDEX(PIs[[Column1]:[SS]],MATCH(Checklist48[[#This Row],[SSGUID]],PIs[SSGUID],0),18)),INDEX(PIs[[Column1]:[SS]],MATCH(Checklist48[[#This Row],[SGUID]],PIs[SGUID],0),14))</f>
        <v>AQ-GFS 24.01.03</v>
      </c>
      <c r="K285" s="57" t="str">
        <f>IF(Checklist48[[#This Row],[SGUID]]="",IF(Checklist48[[#This Row],[SSGUID]]="",IF(Checklist48[[#This Row],[PIGUID]]="","",INDEX(PIs[[Column1]:[SS]],MATCH(Checklist48[[#This Row],[PIGUID]],PIs[GUID],0),4)),INDEX(PIs[[Column1]:[Ssbody]],MATCH(Checklist48[[#This Row],[SSGUID]],PIs[SSGUID],0),19)),INDEX(PIs[[Column1]:[SS]],MATCH(Checklist48[[#This Row],[SGUID]],PIs[SGUID],0),15))</f>
        <v>La temperatura del producto se reduce tan rápido como sea posible a la temperatura de derretimiento del hielo.</v>
      </c>
      <c r="L285" s="57" t="str">
        <f>IF(Checklist48[[#This Row],[SGUID]]="",IF(Checklist48[[#This Row],[SSGUID]]="",INDEX(PIs[[Column1]:[SS]],MATCH(Checklist48[[#This Row],[PIGUID]],PIs[GUID],0),6),""),"")</f>
        <v>Las instrucciones de trabajo deben asegurar un enfriamiento apropiado. Los registros de temperatura deben estar disponibles para la auditoría realizada por el organismo de certificación (OC).</v>
      </c>
      <c r="M285" s="57" t="str">
        <f>IF(Checklist48[[#This Row],[SSGUID]]="",IF(Checklist48[[#This Row],[PIGUID]]="","",INDEX(PIs[[Column1]:[SS]],MATCH(Checklist48[[#This Row],[PIGUID]],PIs[GUID],0),8)),"")</f>
        <v>Obligación Mayor</v>
      </c>
      <c r="N285" s="84"/>
      <c r="O285" s="84"/>
      <c r="P285" s="57" t="str">
        <f>IF(Checklist48[[#This Row],[ifna]]="NA","",IF(Checklist48[[#This Row],[RelatedPQ]]=0,"",IF(Checklist48[[#This Row],[RelatedPQ]]="","",IF((INDEX(S2PQ_relational[],MATCH(Checklist48[[#This Row],[PIGUID&amp;NO]],S2PQ_relational[PIGUID &amp; "NO"],0),1))=Checklist48[[#This Row],[PIGUID]],"no aplicable",""))))</f>
        <v/>
      </c>
      <c r="Q285" s="57" t="str">
        <f>IF(Checklist48[[#This Row],[N/A]]="no aplicable",INDEX(S2PQ[[Preguntas del paso 2]:[Justification]],MATCH(Checklist48[[#This Row],[RelatedPQ]],S2PQ[S2PQGUID],0),3),"")</f>
        <v/>
      </c>
      <c r="R285" s="84"/>
    </row>
    <row r="286" spans="2:18" ht="45" x14ac:dyDescent="0.25">
      <c r="B286" s="51"/>
      <c r="C286" s="46"/>
      <c r="D286" s="58">
        <f>IF(Checklist48[[#This Row],[SGUID]]="",IF(Checklist48[[#This Row],[SSGUID]]="",0,1),1)</f>
        <v>0</v>
      </c>
      <c r="E286" s="46" t="s">
        <v>459</v>
      </c>
      <c r="F286" s="55" t="str">
        <f>_xlfn.IFNA(Checklist48[[#This Row],[RelatedPQ]],"NA")</f>
        <v>NA</v>
      </c>
      <c r="G286" s="55" t="e">
        <f>IF(Checklist48[[#This Row],[PIGUID]]="","",INDEX(S2PQ_relational[],MATCH(Checklist48[[#This Row],[PIGUID&amp;NO]],S2PQ_relational[PIGUID &amp; "NO"],0),2))</f>
        <v>#N/A</v>
      </c>
      <c r="H286" s="55" t="str">
        <f>Checklist48[[#This Row],[PIGUID]]&amp;"NO"</f>
        <v>Ap0lCVLgXNtRdLMSfI7FENO</v>
      </c>
      <c r="I286" s="55" t="b">
        <f>IF(Checklist48[[#This Row],[PIGUID]]="","",INDEX(PIs[NA Exempt],MATCH(Checklist48[[#This Row],[PIGUID]],PIs[GUID],0),1))</f>
        <v>0</v>
      </c>
      <c r="J286" s="57" t="str">
        <f>IF(Checklist48[[#This Row],[SGUID]]="",IF(Checklist48[[#This Row],[SSGUID]]="",IF(Checklist48[[#This Row],[PIGUID]]="","",INDEX(PIs[[Column1]:[SS]],MATCH(Checklist48[[#This Row],[PIGUID]],PIs[GUID],0),2)),INDEX(PIs[[Column1]:[SS]],MATCH(Checklist48[[#This Row],[SSGUID]],PIs[SSGUID],0),18)),INDEX(PIs[[Column1]:[SS]],MATCH(Checklist48[[#This Row],[SGUID]],PIs[SGUID],0),14))</f>
        <v>AQ-GFS 24.01.04</v>
      </c>
      <c r="K286" s="57" t="str">
        <f>IF(Checklist48[[#This Row],[SGUID]]="",IF(Checklist48[[#This Row],[SSGUID]]="",IF(Checklist48[[#This Row],[PIGUID]]="","",INDEX(PIs[[Column1]:[SS]],MATCH(Checklist48[[#This Row],[PIGUID]],PIs[GUID],0),4)),INDEX(PIs[[Column1]:[Ssbody]],MATCH(Checklist48[[#This Row],[SSGUID]],PIs[SSGUID],0),19)),INDEX(PIs[[Column1]:[SS]],MATCH(Checklist48[[#This Row],[SGUID]],PIs[SGUID],0),15))</f>
        <v>Si el hielo entra en contacto con el producto, el hielo está hecho con agua potable desde el inicio, de acuerdo con los requisitos legales aplicables, y se transporta en recipientes higiénicos.</v>
      </c>
      <c r="L286" s="57" t="str">
        <f>IF(Checklist48[[#This Row],[SGUID]]="",IF(Checklist48[[#This Row],[SSGUID]]="",INDEX(PIs[[Column1]:[SS]],MATCH(Checklist48[[#This Row],[PIGUID]],PIs[GUID],0),6),""),"")</f>
        <v>Debe haber registros del suministro de hielo y de la verificación de la calidad del agua utilizada para hacer el hielo, y también debe haber documentación de las condiciones de transporte del hielo.</v>
      </c>
      <c r="M286" s="57" t="str">
        <f>IF(Checklist48[[#This Row],[SSGUID]]="",IF(Checklist48[[#This Row],[PIGUID]]="","",INDEX(PIs[[Column1]:[SS]],MATCH(Checklist48[[#This Row],[PIGUID]],PIs[GUID],0),8)),"")</f>
        <v>Obligación Mayor</v>
      </c>
      <c r="N286" s="84"/>
      <c r="O286" s="84"/>
      <c r="P286" s="57" t="str">
        <f>IF(Checklist48[[#This Row],[ifna]]="NA","",IF(Checklist48[[#This Row],[RelatedPQ]]=0,"",IF(Checklist48[[#This Row],[RelatedPQ]]="","",IF((INDEX(S2PQ_relational[],MATCH(Checklist48[[#This Row],[PIGUID&amp;NO]],S2PQ_relational[PIGUID &amp; "NO"],0),1))=Checklist48[[#This Row],[PIGUID]],"no aplicable",""))))</f>
        <v/>
      </c>
      <c r="Q286" s="57" t="str">
        <f>IF(Checklist48[[#This Row],[N/A]]="no aplicable",INDEX(S2PQ[[Preguntas del paso 2]:[Justification]],MATCH(Checklist48[[#This Row],[RelatedPQ]],S2PQ[S2PQGUID],0),3),"")</f>
        <v/>
      </c>
      <c r="R286" s="84"/>
    </row>
    <row r="287" spans="2:18" ht="67.5" x14ac:dyDescent="0.25">
      <c r="B287" s="51"/>
      <c r="C287" s="46" t="s">
        <v>420</v>
      </c>
      <c r="D287" s="58">
        <f>IF(Checklist48[[#This Row],[SGUID]]="",IF(Checklist48[[#This Row],[SSGUID]]="",0,1),1)</f>
        <v>1</v>
      </c>
      <c r="E287" s="46"/>
      <c r="F287" s="55" t="str">
        <f>_xlfn.IFNA(Checklist48[[#This Row],[RelatedPQ]],"NA")</f>
        <v/>
      </c>
      <c r="G287" s="55" t="str">
        <f>IF(Checklist48[[#This Row],[PIGUID]]="","",INDEX(S2PQ_relational[],MATCH(Checklist48[[#This Row],[PIGUID&amp;NO]],S2PQ_relational[PIGUID &amp; "NO"],0),2))</f>
        <v/>
      </c>
      <c r="H287" s="55" t="str">
        <f>Checklist48[[#This Row],[PIGUID]]&amp;"NO"</f>
        <v>NO</v>
      </c>
      <c r="I287" s="55" t="str">
        <f>IF(Checklist48[[#This Row],[PIGUID]]="","",INDEX(PIs[NA Exempt],MATCH(Checklist48[[#This Row],[PIGUID]],PIs[GUID],0),1))</f>
        <v/>
      </c>
      <c r="J287" s="57" t="str">
        <f>IF(Checklist48[[#This Row],[SGUID]]="",IF(Checklist48[[#This Row],[SSGUID]]="",IF(Checklist48[[#This Row],[PIGUID]]="","",INDEX(PIs[[Column1]:[SS]],MATCH(Checklist48[[#This Row],[PIGUID]],PIs[GUID],0),2)),INDEX(PIs[[Column1]:[SS]],MATCH(Checklist48[[#This Row],[SSGUID]],PIs[SSGUID],0),18)),INDEX(PIs[[Column1]:[SS]],MATCH(Checklist48[[#This Row],[SGUID]],PIs[SGUID],0),14))</f>
        <v>AQ 24.02 Trazabilidad de las especies acuáticas de cultivo cosechadas</v>
      </c>
      <c r="K287" s="57" t="str">
        <f>IF(Checklist48[[#This Row],[SGUID]]="",IF(Checklist48[[#This Row],[SSGUID]]="",IF(Checklist48[[#This Row],[PIGUID]]="","",INDEX(PIs[[Column1]:[SS]],MATCH(Checklist48[[#This Row],[PIGUID]],PIs[GUID],0),4)),INDEX(PIs[[Column1]:[Ssbody]],MATCH(Checklist48[[#This Row],[SSGUID]],PIs[SSGUID],0),19)),INDEX(PIs[[Column1]:[SS]],MATCH(Checklist48[[#This Row],[SGUID]],PIs[SGUID],0),15))</f>
        <v>-</v>
      </c>
      <c r="L287" s="57" t="str">
        <f>IF(Checklist48[[#This Row],[SGUID]]="",IF(Checklist48[[#This Row],[SSGUID]]="",INDEX(PIs[[Column1]:[SS]],MATCH(Checklist48[[#This Row],[PIGUID]],PIs[GUID],0),6),""),"")</f>
        <v/>
      </c>
      <c r="M287" s="57" t="str">
        <f>IF(Checklist48[[#This Row],[SSGUID]]="",IF(Checklist48[[#This Row],[PIGUID]]="","",INDEX(PIs[[Column1]:[SS]],MATCH(Checklist48[[#This Row],[PIGUID]],PIs[GUID],0),8)),"")</f>
        <v/>
      </c>
      <c r="N287" s="84"/>
      <c r="O287" s="84"/>
      <c r="P287" s="57" t="str">
        <f>IF(Checklist48[[#This Row],[ifna]]="NA","",IF(Checklist48[[#This Row],[RelatedPQ]]=0,"",IF(Checklist48[[#This Row],[RelatedPQ]]="","",IF((INDEX(S2PQ_relational[],MATCH(Checklist48[[#This Row],[PIGUID&amp;NO]],S2PQ_relational[PIGUID &amp; "NO"],0),1))=Checklist48[[#This Row],[PIGUID]],"no aplicable",""))))</f>
        <v/>
      </c>
      <c r="Q287" s="57" t="str">
        <f>IF(Checklist48[[#This Row],[N/A]]="no aplicable",INDEX(S2PQ[[Preguntas del paso 2]:[Justification]],MATCH(Checklist48[[#This Row],[RelatedPQ]],S2PQ[S2PQGUID],0),3),"")</f>
        <v/>
      </c>
      <c r="R287" s="84"/>
    </row>
    <row r="288" spans="2:18" ht="56.25" x14ac:dyDescent="0.25">
      <c r="B288" s="51"/>
      <c r="C288" s="46"/>
      <c r="D288" s="58">
        <f>IF(Checklist48[[#This Row],[SGUID]]="",IF(Checklist48[[#This Row],[SSGUID]]="",0,1),1)</f>
        <v>0</v>
      </c>
      <c r="E288" s="46" t="s">
        <v>413</v>
      </c>
      <c r="F288" s="55" t="str">
        <f>_xlfn.IFNA(Checklist48[[#This Row],[RelatedPQ]],"NA")</f>
        <v>NA</v>
      </c>
      <c r="G288" s="55" t="e">
        <f>IF(Checklist48[[#This Row],[PIGUID]]="","",INDEX(S2PQ_relational[],MATCH(Checklist48[[#This Row],[PIGUID&amp;NO]],S2PQ_relational[PIGUID &amp; "NO"],0),2))</f>
        <v>#N/A</v>
      </c>
      <c r="H288" s="55" t="str">
        <f>Checklist48[[#This Row],[PIGUID]]&amp;"NO"</f>
        <v>2TrR6YqQsaLXmzUWlUbRs9NO</v>
      </c>
      <c r="I288" s="55" t="b">
        <f>IF(Checklist48[[#This Row],[PIGUID]]="","",INDEX(PIs[NA Exempt],MATCH(Checklist48[[#This Row],[PIGUID]],PIs[GUID],0),1))</f>
        <v>1</v>
      </c>
      <c r="J288" s="57" t="str">
        <f>IF(Checklist48[[#This Row],[SGUID]]="",IF(Checklist48[[#This Row],[SSGUID]]="",IF(Checklist48[[#This Row],[PIGUID]]="","",INDEX(PIs[[Column1]:[SS]],MATCH(Checklist48[[#This Row],[PIGUID]],PIs[GUID],0),2)),INDEX(PIs[[Column1]:[SS]],MATCH(Checklist48[[#This Row],[SSGUID]],PIs[SSGUID],0),18)),INDEX(PIs[[Column1]:[SS]],MATCH(Checklist48[[#This Row],[SGUID]],PIs[SGUID],0),14))</f>
        <v>AQ-GFS 24.02.01</v>
      </c>
      <c r="K288" s="57" t="str">
        <f>IF(Checklist48[[#This Row],[SGUID]]="",IF(Checklist48[[#This Row],[SSGUID]]="",IF(Checklist48[[#This Row],[PIGUID]]="","",INDEX(PIs[[Column1]:[SS]],MATCH(Checklist48[[#This Row],[PIGUID]],PIs[GUID],0),4)),INDEX(PIs[[Column1]:[Ssbody]],MATCH(Checklist48[[#This Row],[SSGUID]],PIs[SSGUID],0),19)),INDEX(PIs[[Column1]:[SS]],MATCH(Checklist48[[#This Row],[SGUID]],PIs[SGUID],0),15))</f>
        <v>La trazabilidad de las especies acuáticas de cultivo cosechadas se mantiene hasta la línea de proceso/empaquetado, incluidos los envases cuando el productor es el responsable del empaquetado.</v>
      </c>
      <c r="L288" s="57" t="str">
        <f>IF(Checklist48[[#This Row],[SGUID]]="",IF(Checklist48[[#This Row],[SSGUID]]="",INDEX(PIs[[Column1]:[SS]],MATCH(Checklist48[[#This Row],[PIGUID]],PIs[GUID],0),6),""),"")</f>
        <v>Los registros de todas las especies acuáticas de cultivo de la finca deben estar disponibles para la auditoría realizada por el organismo de certificación (OC).
Sin opción de “N/A”.</v>
      </c>
      <c r="M288" s="57" t="str">
        <f>IF(Checklist48[[#This Row],[SSGUID]]="",IF(Checklist48[[#This Row],[PIGUID]]="","",INDEX(PIs[[Column1]:[SS]],MATCH(Checklist48[[#This Row],[PIGUID]],PIs[GUID],0),8)),"")</f>
        <v>Obligación Mayor</v>
      </c>
      <c r="N288" s="84"/>
      <c r="O288" s="84"/>
      <c r="P288" s="57" t="str">
        <f>IF(Checklist48[[#This Row],[ifna]]="NA","",IF(Checklist48[[#This Row],[RelatedPQ]]=0,"",IF(Checklist48[[#This Row],[RelatedPQ]]="","",IF((INDEX(S2PQ_relational[],MATCH(Checklist48[[#This Row],[PIGUID&amp;NO]],S2PQ_relational[PIGUID &amp; "NO"],0),1))=Checklist48[[#This Row],[PIGUID]],"no aplicable",""))))</f>
        <v/>
      </c>
      <c r="Q288" s="57" t="str">
        <f>IF(Checklist48[[#This Row],[N/A]]="no aplicable",INDEX(S2PQ[[Preguntas del paso 2]:[Justification]],MATCH(Checklist48[[#This Row],[RelatedPQ]],S2PQ[S2PQGUID],0),3),"")</f>
        <v/>
      </c>
      <c r="R288" s="84"/>
    </row>
    <row r="289" spans="2:18" ht="56.25" x14ac:dyDescent="0.25">
      <c r="B289" s="51"/>
      <c r="C289" s="46"/>
      <c r="D289" s="58">
        <f>IF(Checklist48[[#This Row],[SGUID]]="",IF(Checklist48[[#This Row],[SSGUID]]="",0,1),1)</f>
        <v>0</v>
      </c>
      <c r="E289" s="46" t="s">
        <v>453</v>
      </c>
      <c r="F289" s="55" t="str">
        <f>_xlfn.IFNA(Checklist48[[#This Row],[RelatedPQ]],"NA")</f>
        <v>NA</v>
      </c>
      <c r="G289" s="55" t="e">
        <f>IF(Checklist48[[#This Row],[PIGUID]]="","",INDEX(S2PQ_relational[],MATCH(Checklist48[[#This Row],[PIGUID&amp;NO]],S2PQ_relational[PIGUID &amp; "NO"],0),2))</f>
        <v>#N/A</v>
      </c>
      <c r="H289" s="55" t="str">
        <f>Checklist48[[#This Row],[PIGUID]]&amp;"NO"</f>
        <v>1RYUKEpcNYM8d7OhNm7KpwNO</v>
      </c>
      <c r="I289" s="55" t="b">
        <f>IF(Checklist48[[#This Row],[PIGUID]]="","",INDEX(PIs[NA Exempt],MATCH(Checklist48[[#This Row],[PIGUID]],PIs[GUID],0),1))</f>
        <v>0</v>
      </c>
      <c r="J289" s="57" t="str">
        <f>IF(Checklist48[[#This Row],[SGUID]]="",IF(Checklist48[[#This Row],[SSGUID]]="",IF(Checklist48[[#This Row],[PIGUID]]="","",INDEX(PIs[[Column1]:[SS]],MATCH(Checklist48[[#This Row],[PIGUID]],PIs[GUID],0),2)),INDEX(PIs[[Column1]:[SS]],MATCH(Checklist48[[#This Row],[SSGUID]],PIs[SSGUID],0),18)),INDEX(PIs[[Column1]:[SS]],MATCH(Checklist48[[#This Row],[SGUID]],PIs[SGUID],0),14))</f>
        <v>AQ-GFS 24.02.02</v>
      </c>
      <c r="K289" s="57" t="str">
        <f>IF(Checklist48[[#This Row],[SGUID]]="",IF(Checklist48[[#This Row],[SSGUID]]="",IF(Checklist48[[#This Row],[PIGUID]]="","",INDEX(PIs[[Column1]:[SS]],MATCH(Checklist48[[#This Row],[PIGUID]],PIs[GUID],0),4)),INDEX(PIs[[Column1]:[Ssbody]],MATCH(Checklist48[[#This Row],[SSGUID]],PIs[SSGUID],0),19)),INDEX(PIs[[Column1]:[SS]],MATCH(Checklist48[[#This Row],[SGUID]],PIs[SGUID],0),15))</f>
        <v>Es posible rastrear un lote de especies acuáticas de cultivo desde la caja de empaque hasta los reproductores.</v>
      </c>
      <c r="L289" s="57" t="str">
        <f>IF(Checklist48[[#This Row],[SGUID]]="",IF(Checklist48[[#This Row],[SSGUID]]="",INDEX(PIs[[Column1]:[SS]],MATCH(Checklist48[[#This Row],[PIGUID]],PIs[GUID],0),6),""),"")</f>
        <v>Los registros de trazabilidad a lo largo de todo el ciclo de vida deben demostrar que todos los orígenes y movimientos son trazables. Y dichos registros deben estar disponibles para la auditoría realizada por el organismo de certificación (OC).</v>
      </c>
      <c r="M289" s="57" t="str">
        <f>IF(Checklist48[[#This Row],[SSGUID]]="",IF(Checklist48[[#This Row],[PIGUID]]="","",INDEX(PIs[[Column1]:[SS]],MATCH(Checklist48[[#This Row],[PIGUID]],PIs[GUID],0),8)),"")</f>
        <v>Obligación Mayor</v>
      </c>
      <c r="N289" s="84"/>
      <c r="O289" s="84"/>
      <c r="P289" s="57" t="str">
        <f>IF(Checklist48[[#This Row],[ifna]]="NA","",IF(Checklist48[[#This Row],[RelatedPQ]]=0,"",IF(Checklist48[[#This Row],[RelatedPQ]]="","",IF((INDEX(S2PQ_relational[],MATCH(Checklist48[[#This Row],[PIGUID&amp;NO]],S2PQ_relational[PIGUID &amp; "NO"],0),1))=Checklist48[[#This Row],[PIGUID]],"no aplicable",""))))</f>
        <v/>
      </c>
      <c r="Q289" s="57" t="str">
        <f>IF(Checklist48[[#This Row],[N/A]]="no aplicable",INDEX(S2PQ[[Preguntas del paso 2]:[Justification]],MATCH(Checklist48[[#This Row],[RelatedPQ]],S2PQ[S2PQGUID],0),3),"")</f>
        <v/>
      </c>
      <c r="R289" s="84"/>
    </row>
    <row r="290" spans="2:18" ht="67.5" x14ac:dyDescent="0.25">
      <c r="B290" s="51" t="s">
        <v>224</v>
      </c>
      <c r="C290" s="46"/>
      <c r="D290" s="58">
        <f>IF(Checklist48[[#This Row],[SGUID]]="",IF(Checklist48[[#This Row],[SSGUID]]="",0,1),1)</f>
        <v>1</v>
      </c>
      <c r="E290" s="46"/>
      <c r="F290" s="55" t="str">
        <f>_xlfn.IFNA(Checklist48[[#This Row],[RelatedPQ]],"NA")</f>
        <v/>
      </c>
      <c r="G290" s="55" t="str">
        <f>IF(Checklist48[[#This Row],[PIGUID]]="","",INDEX(S2PQ_relational[],MATCH(Checklist48[[#This Row],[PIGUID&amp;NO]],S2PQ_relational[PIGUID &amp; "NO"],0),2))</f>
        <v/>
      </c>
      <c r="H290" s="55" t="str">
        <f>Checklist48[[#This Row],[PIGUID]]&amp;"NO"</f>
        <v>NO</v>
      </c>
      <c r="I290" s="55" t="str">
        <f>IF(Checklist48[[#This Row],[PIGUID]]="","",INDEX(PIs[NA Exempt],MATCH(Checklist48[[#This Row],[PIGUID]],PIs[GUID],0),1))</f>
        <v/>
      </c>
      <c r="J290" s="57" t="str">
        <f>IF(Checklist48[[#This Row],[SGUID]]="",IF(Checklist48[[#This Row],[SSGUID]]="",IF(Checklist48[[#This Row],[PIGUID]]="","",INDEX(PIs[[Column1]:[SS]],MATCH(Checklist48[[#This Row],[PIGUID]],PIs[GUID],0),2)),INDEX(PIs[[Column1]:[SS]],MATCH(Checklist48[[#This Row],[SSGUID]],PIs[SSGUID],0),18)),INDEX(PIs[[Column1]:[SS]],MATCH(Checklist48[[#This Row],[SGUID]],PIs[SGUID],0),14))</f>
        <v>AQ 25 ÁREAS DE CONTENCIÓN Y AGLOMERACIÓN</v>
      </c>
      <c r="K290" s="57" t="str">
        <f>IF(Checklist48[[#This Row],[SGUID]]="",IF(Checklist48[[#This Row],[SSGUID]]="",IF(Checklist48[[#This Row],[PIGUID]]="","",INDEX(PIs[[Column1]:[SS]],MATCH(Checklist48[[#This Row],[PIGUID]],PIs[GUID],0),4)),INDEX(PIs[[Column1]:[Ssbody]],MATCH(Checklist48[[#This Row],[SSGUID]],PIs[SSGUID],0),19)),INDEX(PIs[[Column1]:[SS]],MATCH(Checklist48[[#This Row],[SGUID]],PIs[SGUID],0),15))</f>
        <v>Es necesario minimizar el estrés de las especies acuáticas de cultivo justo antes del sacrificio para prevenir problemas de bienestar.</v>
      </c>
      <c r="L290" s="57" t="str">
        <f>IF(Checklist48[[#This Row],[SGUID]]="",IF(Checklist48[[#This Row],[SSGUID]]="",INDEX(PIs[[Column1]:[SS]],MATCH(Checklist48[[#This Row],[PIGUID]],PIs[GUID],0),6),""),"")</f>
        <v/>
      </c>
      <c r="M290" s="57" t="str">
        <f>IF(Checklist48[[#This Row],[SSGUID]]="",IF(Checklist48[[#This Row],[PIGUID]]="","",INDEX(PIs[[Column1]:[SS]],MATCH(Checklist48[[#This Row],[PIGUID]],PIs[GUID],0),8)),"")</f>
        <v/>
      </c>
      <c r="N290" s="84"/>
      <c r="O290" s="84"/>
      <c r="P290" s="57" t="str">
        <f>IF(Checklist48[[#This Row],[ifna]]="NA","",IF(Checklist48[[#This Row],[RelatedPQ]]=0,"",IF(Checklist48[[#This Row],[RelatedPQ]]="","",IF((INDEX(S2PQ_relational[],MATCH(Checklist48[[#This Row],[PIGUID&amp;NO]],S2PQ_relational[PIGUID &amp; "NO"],0),1))=Checklist48[[#This Row],[PIGUID]],"no aplicable",""))))</f>
        <v/>
      </c>
      <c r="Q290" s="57" t="str">
        <f>IF(Checklist48[[#This Row],[N/A]]="no aplicable",INDEX(S2PQ[[Preguntas del paso 2]:[Justification]],MATCH(Checklist48[[#This Row],[RelatedPQ]],S2PQ[S2PQGUID],0),3),"")</f>
        <v/>
      </c>
      <c r="R290" s="84"/>
    </row>
    <row r="291" spans="2:18" ht="168.75" x14ac:dyDescent="0.25">
      <c r="B291" s="51"/>
      <c r="C291" s="46" t="s">
        <v>427</v>
      </c>
      <c r="D291" s="58">
        <f>IF(Checklist48[[#This Row],[SGUID]]="",IF(Checklist48[[#This Row],[SSGUID]]="",0,1),1)</f>
        <v>1</v>
      </c>
      <c r="E291" s="46"/>
      <c r="F291" s="55" t="str">
        <f>_xlfn.IFNA(Checklist48[[#This Row],[RelatedPQ]],"NA")</f>
        <v/>
      </c>
      <c r="G291" s="55" t="str">
        <f>IF(Checklist48[[#This Row],[PIGUID]]="","",INDEX(S2PQ_relational[],MATCH(Checklist48[[#This Row],[PIGUID&amp;NO]],S2PQ_relational[PIGUID &amp; "NO"],0),2))</f>
        <v/>
      </c>
      <c r="H291" s="55" t="str">
        <f>Checklist48[[#This Row],[PIGUID]]&amp;"NO"</f>
        <v>NO</v>
      </c>
      <c r="I291" s="55" t="str">
        <f>IF(Checklist48[[#This Row],[PIGUID]]="","",INDEX(PIs[NA Exempt],MATCH(Checklist48[[#This Row],[PIGUID]],PIs[GUID],0),1))</f>
        <v/>
      </c>
      <c r="J291" s="57" t="str">
        <f>IF(Checklist48[[#This Row],[SGUID]]="",IF(Checklist48[[#This Row],[SSGUID]]="",IF(Checklist48[[#This Row],[PIGUID]]="","",INDEX(PIs[[Column1]:[SS]],MATCH(Checklist48[[#This Row],[PIGUID]],PIs[GUID],0),2)),INDEX(PIs[[Column1]:[SS]],MATCH(Checklist48[[#This Row],[SSGUID]],PIs[SSGUID],0),18)),INDEX(PIs[[Column1]:[SS]],MATCH(Checklist48[[#This Row],[SGUID]],PIs[SGUID],0),14))</f>
        <v>AQ 25.01 Bienestar de las especies acuáticas de cultivo en las áreas de contención y aglomeración, incluido el traslado de ejemplares vivos en embarcaciones, y/o antes del sacrificio</v>
      </c>
      <c r="K291" s="57" t="str">
        <f>IF(Checklist48[[#This Row],[SGUID]]="",IF(Checklist48[[#This Row],[SSGUID]]="",IF(Checklist48[[#This Row],[PIGUID]]="","",INDEX(PIs[[Column1]:[SS]],MATCH(Checklist48[[#This Row],[PIGUID]],PIs[GUID],0),4)),INDEX(PIs[[Column1]:[Ssbody]],MATCH(Checklist48[[#This Row],[SSGUID]],PIs[SSGUID],0),19)),INDEX(PIs[[Column1]:[SS]],MATCH(Checklist48[[#This Row],[SGUID]],PIs[SGUID],0),15))</f>
        <v>-</v>
      </c>
      <c r="L291" s="57" t="str">
        <f>IF(Checklist48[[#This Row],[SGUID]]="",IF(Checklist48[[#This Row],[SSGUID]]="",INDEX(PIs[[Column1]:[SS]],MATCH(Checklist48[[#This Row],[PIGUID]],PIs[GUID],0),6),""),"")</f>
        <v/>
      </c>
      <c r="M291" s="57" t="str">
        <f>IF(Checklist48[[#This Row],[SSGUID]]="",IF(Checklist48[[#This Row],[PIGUID]]="","",INDEX(PIs[[Column1]:[SS]],MATCH(Checklist48[[#This Row],[PIGUID]],PIs[GUID],0),8)),"")</f>
        <v/>
      </c>
      <c r="N291" s="84"/>
      <c r="O291" s="84"/>
      <c r="P291" s="57" t="str">
        <f>IF(Checklist48[[#This Row],[ifna]]="NA","",IF(Checklist48[[#This Row],[RelatedPQ]]=0,"",IF(Checklist48[[#This Row],[RelatedPQ]]="","",IF((INDEX(S2PQ_relational[],MATCH(Checklist48[[#This Row],[PIGUID&amp;NO]],S2PQ_relational[PIGUID &amp; "NO"],0),1))=Checklist48[[#This Row],[PIGUID]],"no aplicable",""))))</f>
        <v/>
      </c>
      <c r="Q291" s="57" t="str">
        <f>IF(Checklist48[[#This Row],[N/A]]="no aplicable",INDEX(S2PQ[[Preguntas del paso 2]:[Justification]],MATCH(Checklist48[[#This Row],[RelatedPQ]],S2PQ[S2PQGUID],0),3),"")</f>
        <v/>
      </c>
      <c r="R291" s="84"/>
    </row>
    <row r="292" spans="2:18" ht="45" x14ac:dyDescent="0.25">
      <c r="B292" s="51"/>
      <c r="C292" s="46"/>
      <c r="D292" s="58">
        <f>IF(Checklist48[[#This Row],[SGUID]]="",IF(Checklist48[[#This Row],[SSGUID]]="",0,1),1)</f>
        <v>0</v>
      </c>
      <c r="E292" s="46" t="s">
        <v>428</v>
      </c>
      <c r="F292" s="55" t="str">
        <f>_xlfn.IFNA(Checklist48[[#This Row],[RelatedPQ]],"NA")</f>
        <v>NA</v>
      </c>
      <c r="G292" s="55" t="e">
        <f>IF(Checklist48[[#This Row],[PIGUID]]="","",INDEX(S2PQ_relational[],MATCH(Checklist48[[#This Row],[PIGUID&amp;NO]],S2PQ_relational[PIGUID &amp; "NO"],0),2))</f>
        <v>#N/A</v>
      </c>
      <c r="H292" s="55" t="str">
        <f>Checklist48[[#This Row],[PIGUID]]&amp;"NO"</f>
        <v>66SY7CaGuxTrJM2DldReaGNO</v>
      </c>
      <c r="I292" s="55" t="b">
        <f>IF(Checklist48[[#This Row],[PIGUID]]="","",INDEX(PIs[NA Exempt],MATCH(Checklist48[[#This Row],[PIGUID]],PIs[GUID],0),1))</f>
        <v>0</v>
      </c>
      <c r="J292" s="57" t="str">
        <f>IF(Checklist48[[#This Row],[SGUID]]="",IF(Checklist48[[#This Row],[SSGUID]]="",IF(Checklist48[[#This Row],[PIGUID]]="","",INDEX(PIs[[Column1]:[SS]],MATCH(Checklist48[[#This Row],[PIGUID]],PIs[GUID],0),2)),INDEX(PIs[[Column1]:[SS]],MATCH(Checklist48[[#This Row],[SSGUID]],PIs[SSGUID],0),18)),INDEX(PIs[[Column1]:[SS]],MATCH(Checklist48[[#This Row],[SGUID]],PIs[SGUID],0),14))</f>
        <v>AQ-GFS 25.01.01</v>
      </c>
      <c r="K292" s="57" t="str">
        <f>IF(Checklist48[[#This Row],[SGUID]]="",IF(Checklist48[[#This Row],[SSGUID]]="",IF(Checklist48[[#This Row],[PIGUID]]="","",INDEX(PIs[[Column1]:[SS]],MATCH(Checklist48[[#This Row],[PIGUID]],PIs[GUID],0),4)),INDEX(PIs[[Column1]:[Ssbody]],MATCH(Checklist48[[#This Row],[SSGUID]],PIs[SSGUID],0),19)),INDEX(PIs[[Column1]:[SS]],MATCH(Checklist48[[#This Row],[SGUID]],PIs[SGUID],0),15))</f>
        <v>Los trabajadores responsables de las operaciones de cosecha han recibido formación adecuada sobre el bienestar y las técnicas de manipulación de las especies acuáticas de cultivo.</v>
      </c>
      <c r="L292" s="57" t="str">
        <f>IF(Checklist48[[#This Row],[SGUID]]="",IF(Checklist48[[#This Row],[SSGUID]]="",INDEX(PIs[[Column1]:[SS]],MATCH(Checklist48[[#This Row],[PIGUID]],PIs[GUID],0),6),""),"")</f>
        <v>Los trabajadores deben demostrar su competencia en la entrevista. Se deben verificar los registros y certificados de formación de cada trabajador con funciones o tareas asignadas.</v>
      </c>
      <c r="M292" s="57" t="str">
        <f>IF(Checklist48[[#This Row],[SSGUID]]="",IF(Checklist48[[#This Row],[PIGUID]]="","",INDEX(PIs[[Column1]:[SS]],MATCH(Checklist48[[#This Row],[PIGUID]],PIs[GUID],0),8)),"")</f>
        <v>Obligación Mayor</v>
      </c>
      <c r="N292" s="84"/>
      <c r="O292" s="84"/>
      <c r="P292" s="57" t="str">
        <f>IF(Checklist48[[#This Row],[ifna]]="NA","",IF(Checklist48[[#This Row],[RelatedPQ]]=0,"",IF(Checklist48[[#This Row],[RelatedPQ]]="","",IF((INDEX(S2PQ_relational[],MATCH(Checklist48[[#This Row],[PIGUID&amp;NO]],S2PQ_relational[PIGUID &amp; "NO"],0),1))=Checklist48[[#This Row],[PIGUID]],"no aplicable",""))))</f>
        <v/>
      </c>
      <c r="Q292" s="57" t="str">
        <f>IF(Checklist48[[#This Row],[N/A]]="no aplicable",INDEX(S2PQ[[Preguntas del paso 2]:[Justification]],MATCH(Checklist48[[#This Row],[RelatedPQ]],S2PQ[S2PQGUID],0),3),"")</f>
        <v/>
      </c>
      <c r="R292" s="84"/>
    </row>
    <row r="293" spans="2:18" ht="112.5" x14ac:dyDescent="0.25">
      <c r="B293" s="51"/>
      <c r="C293" s="46"/>
      <c r="D293" s="58">
        <f>IF(Checklist48[[#This Row],[SGUID]]="",IF(Checklist48[[#This Row],[SSGUID]]="",0,1),1)</f>
        <v>0</v>
      </c>
      <c r="E293" s="46" t="s">
        <v>447</v>
      </c>
      <c r="F293" s="55" t="str">
        <f>_xlfn.IFNA(Checklist48[[#This Row],[RelatedPQ]],"NA")</f>
        <v>NA</v>
      </c>
      <c r="G293" s="55" t="e">
        <f>IF(Checklist48[[#This Row],[PIGUID]]="","",INDEX(S2PQ_relational[],MATCH(Checklist48[[#This Row],[PIGUID&amp;NO]],S2PQ_relational[PIGUID &amp; "NO"],0),2))</f>
        <v>#N/A</v>
      </c>
      <c r="H293" s="55" t="str">
        <f>Checklist48[[#This Row],[PIGUID]]&amp;"NO"</f>
        <v>4p0dHNkic3vgGOfmZ0dCoJNO</v>
      </c>
      <c r="I293" s="55" t="b">
        <f>IF(Checklist48[[#This Row],[PIGUID]]="","",INDEX(PIs[NA Exempt],MATCH(Checklist48[[#This Row],[PIGUID]],PIs[GUID],0),1))</f>
        <v>0</v>
      </c>
      <c r="J293" s="57" t="str">
        <f>IF(Checklist48[[#This Row],[SGUID]]="",IF(Checklist48[[#This Row],[SSGUID]]="",IF(Checklist48[[#This Row],[PIGUID]]="","",INDEX(PIs[[Column1]:[SS]],MATCH(Checklist48[[#This Row],[PIGUID]],PIs[GUID],0),2)),INDEX(PIs[[Column1]:[SS]],MATCH(Checklist48[[#This Row],[SSGUID]],PIs[SSGUID],0),18)),INDEX(PIs[[Column1]:[SS]],MATCH(Checklist48[[#This Row],[SGUID]],PIs[SGUID],0),14))</f>
        <v>AQ-GFS 25.01.02</v>
      </c>
      <c r="K293" s="57" t="str">
        <f>IF(Checklist48[[#This Row],[SGUID]]="",IF(Checklist48[[#This Row],[SSGUID]]="",IF(Checklist48[[#This Row],[PIGUID]]="","",INDEX(PIs[[Column1]:[SS]],MATCH(Checklist48[[#This Row],[PIGUID]],PIs[GUID],0),4)),INDEX(PIs[[Column1]:[Ssbody]],MATCH(Checklist48[[#This Row],[SSGUID]],PIs[SSGUID],0),19)),INDEX(PIs[[Column1]:[SS]],MATCH(Checklist48[[#This Row],[SGUID]],PIs[SGUID],0),15))</f>
        <v>Se supervisa con regularidad el estado de las especies acuáticas de cultivo antes de trasladarlas al punto de cosecha, y se evita que las especies acuáticas de cultivo se estresen innecesariamente.</v>
      </c>
      <c r="L293" s="57" t="str">
        <f>IF(Checklist48[[#This Row],[SGUID]]="",IF(Checklist48[[#This Row],[SSGUID]]="",INDEX(PIs[[Column1]:[SS]],MATCH(Checklist48[[#This Row],[PIGUID]],PIs[GUID],0),6),""),"")</f>
        <v>Los registros de las supervisiones realizadas deben ser auditados por el organismo de certificación (OC). Se debe asignar a un trabajador que se encargue de realizar constantemente supervisiones durante el transporte. Dicho trabajador debe haber recibido una formación adecuada para identificar/resolver cualquier indicador de bienestar que se pueda ver afectado durante todo el proceso de transporte. Consulte AQ 04.02.04. Esto también se aplica a las actividades subcontratadas.</v>
      </c>
      <c r="M293" s="57" t="str">
        <f>IF(Checklist48[[#This Row],[SSGUID]]="",IF(Checklist48[[#This Row],[PIGUID]]="","",INDEX(PIs[[Column1]:[SS]],MATCH(Checklist48[[#This Row],[PIGUID]],PIs[GUID],0),8)),"")</f>
        <v>Obligación Mayor</v>
      </c>
      <c r="N293" s="84"/>
      <c r="O293" s="84"/>
      <c r="P293" s="57" t="str">
        <f>IF(Checklist48[[#This Row],[ifna]]="NA","",IF(Checklist48[[#This Row],[RelatedPQ]]=0,"",IF(Checklist48[[#This Row],[RelatedPQ]]="","",IF((INDEX(S2PQ_relational[],MATCH(Checklist48[[#This Row],[PIGUID&amp;NO]],S2PQ_relational[PIGUID &amp; "NO"],0),1))=Checklist48[[#This Row],[PIGUID]],"no aplicable",""))))</f>
        <v/>
      </c>
      <c r="Q293" s="57" t="str">
        <f>IF(Checklist48[[#This Row],[N/A]]="no aplicable",INDEX(S2PQ[[Preguntas del paso 2]:[Justification]],MATCH(Checklist48[[#This Row],[RelatedPQ]],S2PQ[S2PQGUID],0),3),"")</f>
        <v/>
      </c>
      <c r="R293" s="84"/>
    </row>
    <row r="294" spans="2:18" ht="33.75" x14ac:dyDescent="0.25">
      <c r="B294" s="51"/>
      <c r="C294" s="46"/>
      <c r="D294" s="58">
        <f>IF(Checklist48[[#This Row],[SGUID]]="",IF(Checklist48[[#This Row],[SSGUID]]="",0,1),1)</f>
        <v>0</v>
      </c>
      <c r="E294" s="46" t="s">
        <v>434</v>
      </c>
      <c r="F294" s="55" t="str">
        <f>_xlfn.IFNA(Checklist48[[#This Row],[RelatedPQ]],"NA")</f>
        <v>NA</v>
      </c>
      <c r="G294" s="55" t="e">
        <f>IF(Checklist48[[#This Row],[PIGUID]]="","",INDEX(S2PQ_relational[],MATCH(Checklist48[[#This Row],[PIGUID&amp;NO]],S2PQ_relational[PIGUID &amp; "NO"],0),2))</f>
        <v>#N/A</v>
      </c>
      <c r="H294" s="55" t="str">
        <f>Checklist48[[#This Row],[PIGUID]]&amp;"NO"</f>
        <v>2VMXvqTwLRJDCf3PEo0JLHNO</v>
      </c>
      <c r="I294" s="55" t="b">
        <f>IF(Checklist48[[#This Row],[PIGUID]]="","",INDEX(PIs[NA Exempt],MATCH(Checklist48[[#This Row],[PIGUID]],PIs[GUID],0),1))</f>
        <v>0</v>
      </c>
      <c r="J294" s="57" t="str">
        <f>IF(Checklist48[[#This Row],[SGUID]]="",IF(Checklist48[[#This Row],[SSGUID]]="",IF(Checklist48[[#This Row],[PIGUID]]="","",INDEX(PIs[[Column1]:[SS]],MATCH(Checklist48[[#This Row],[PIGUID]],PIs[GUID],0),2)),INDEX(PIs[[Column1]:[SS]],MATCH(Checklist48[[#This Row],[SSGUID]],PIs[SSGUID],0),18)),INDEX(PIs[[Column1]:[SS]],MATCH(Checklist48[[#This Row],[SGUID]],PIs[SGUID],0),14))</f>
        <v>AQ-GFS 25.01.03</v>
      </c>
      <c r="K294" s="57" t="str">
        <f>IF(Checklist48[[#This Row],[SGUID]]="",IF(Checklist48[[#This Row],[SSGUID]]="",IF(Checklist48[[#This Row],[PIGUID]]="","",INDEX(PIs[[Column1]:[SS]],MATCH(Checklist48[[#This Row],[PIGUID]],PIs[GUID],0),4)),INDEX(PIs[[Column1]:[Ssbody]],MATCH(Checklist48[[#This Row],[SSGUID]],PIs[SSGUID],0),19)),INDEX(PIs[[Column1]:[SS]],MATCH(Checklist48[[#This Row],[SGUID]],PIs[SGUID],0),15))</f>
        <v>Se controla y registra el nivel de oxígeno de las áreas de contención.</v>
      </c>
      <c r="L294" s="57" t="str">
        <f>IF(Checklist48[[#This Row],[SGUID]]="",IF(Checklist48[[#This Row],[SSGUID]]="",INDEX(PIs[[Column1]:[SS]],MATCH(Checklist48[[#This Row],[PIGUID]],PIs[GUID],0),6),""),"")</f>
        <v>Debe haber disponibles registros documentados en el sitio para demostrar el control del nivel de oxígeno.</v>
      </c>
      <c r="M294" s="57" t="str">
        <f>IF(Checklist48[[#This Row],[SSGUID]]="",IF(Checklist48[[#This Row],[PIGUID]]="","",INDEX(PIs[[Column1]:[SS]],MATCH(Checklist48[[#This Row],[PIGUID]],PIs[GUID],0),8)),"")</f>
        <v>Obligación Menor</v>
      </c>
      <c r="N294" s="84"/>
      <c r="O294" s="84"/>
      <c r="P294" s="57" t="str">
        <f>IF(Checklist48[[#This Row],[ifna]]="NA","",IF(Checklist48[[#This Row],[RelatedPQ]]=0,"",IF(Checklist48[[#This Row],[RelatedPQ]]="","",IF((INDEX(S2PQ_relational[],MATCH(Checklist48[[#This Row],[PIGUID&amp;NO]],S2PQ_relational[PIGUID &amp; "NO"],0),1))=Checklist48[[#This Row],[PIGUID]],"no aplicable",""))))</f>
        <v/>
      </c>
      <c r="Q294" s="57" t="str">
        <f>IF(Checklist48[[#This Row],[N/A]]="no aplicable",INDEX(S2PQ[[Preguntas del paso 2]:[Justification]],MATCH(Checklist48[[#This Row],[RelatedPQ]],S2PQ[S2PQGUID],0),3),"")</f>
        <v/>
      </c>
      <c r="R294" s="84"/>
    </row>
    <row r="295" spans="2:18" ht="112.5" x14ac:dyDescent="0.25">
      <c r="B295" s="51"/>
      <c r="C295" s="46"/>
      <c r="D295" s="58">
        <f>IF(Checklist48[[#This Row],[SGUID]]="",IF(Checklist48[[#This Row],[SSGUID]]="",0,1),1)</f>
        <v>0</v>
      </c>
      <c r="E295" s="46" t="s">
        <v>421</v>
      </c>
      <c r="F295" s="55" t="str">
        <f>_xlfn.IFNA(Checklist48[[#This Row],[RelatedPQ]],"NA")</f>
        <v>NA</v>
      </c>
      <c r="G295" s="55" t="e">
        <f>IF(Checklist48[[#This Row],[PIGUID]]="","",INDEX(S2PQ_relational[],MATCH(Checklist48[[#This Row],[PIGUID&amp;NO]],S2PQ_relational[PIGUID &amp; "NO"],0),2))</f>
        <v>#N/A</v>
      </c>
      <c r="H295" s="55" t="str">
        <f>Checklist48[[#This Row],[PIGUID]]&amp;"NO"</f>
        <v>2i2YBI6SiwrTAieA7cJcHQNO</v>
      </c>
      <c r="I295" s="55" t="b">
        <f>IF(Checklist48[[#This Row],[PIGUID]]="","",INDEX(PIs[NA Exempt],MATCH(Checklist48[[#This Row],[PIGUID]],PIs[GUID],0),1))</f>
        <v>0</v>
      </c>
      <c r="J295" s="57" t="str">
        <f>IF(Checklist48[[#This Row],[SGUID]]="",IF(Checklist48[[#This Row],[SSGUID]]="",IF(Checklist48[[#This Row],[PIGUID]]="","",INDEX(PIs[[Column1]:[SS]],MATCH(Checklist48[[#This Row],[PIGUID]],PIs[GUID],0),2)),INDEX(PIs[[Column1]:[SS]],MATCH(Checklist48[[#This Row],[SSGUID]],PIs[SSGUID],0),18)),INDEX(PIs[[Column1]:[SS]],MATCH(Checklist48[[#This Row],[SGUID]],PIs[SGUID],0),14))</f>
        <v>AQ-GFS 25.01.04</v>
      </c>
      <c r="K295" s="57" t="str">
        <f>IF(Checklist48[[#This Row],[SGUID]]="",IF(Checklist48[[#This Row],[SSGUID]]="",IF(Checklist48[[#This Row],[PIGUID]]="","",INDEX(PIs[[Column1]:[SS]],MATCH(Checklist48[[#This Row],[PIGUID]],PIs[GUID],0),4)),INDEX(PIs[[Column1]:[Ssbody]],MATCH(Checklist48[[#This Row],[SSGUID]],PIs[SSGUID],0),19)),INDEX(PIs[[Column1]:[SS]],MATCH(Checklist48[[#This Row],[SGUID]],PIs[SGUID],0),15))</f>
        <v>Las áreas de contención de las especies acuáticas de cultivo, incluidas las embarcaciones de transporte de especies vivas, NO están contaminadas con agua con sangre, efluentes de fábrica y/o derrames o descargas provenientes del tránsito marino.</v>
      </c>
      <c r="L295" s="57" t="str">
        <f>IF(Checklist48[[#This Row],[SGUID]]="",IF(Checklist48[[#This Row],[SSGUID]]="",INDEX(PIs[[Column1]:[SS]],MATCH(Checklist48[[#This Row],[PIGUID]],PIs[GUID],0),6),""),"")</f>
        <v>Las áreas de contención de las especies acuáticas de cultivo, incluidas las embarcaciones de transporte de especies vivas, NO deben estar contaminadas. Debe haber registros de la eliminación de agua con sangre y efluentes, y se deben verificar las instalaciones de recolección. La evaluación de riesgos ambientales (consulte AQ 06.03.01) también debe incluir el riesgo de derrames de combustible en las áreas de contención de las especies acuáticas de cultivo.</v>
      </c>
      <c r="M295" s="57" t="str">
        <f>IF(Checklist48[[#This Row],[SSGUID]]="",IF(Checklist48[[#This Row],[PIGUID]]="","",INDEX(PIs[[Column1]:[SS]],MATCH(Checklist48[[#This Row],[PIGUID]],PIs[GUID],0),8)),"")</f>
        <v>Obligación Mayor</v>
      </c>
      <c r="N295" s="84"/>
      <c r="O295" s="84"/>
      <c r="P295" s="57" t="str">
        <f>IF(Checklist48[[#This Row],[ifna]]="NA","",IF(Checklist48[[#This Row],[RelatedPQ]]=0,"",IF(Checklist48[[#This Row],[RelatedPQ]]="","",IF((INDEX(S2PQ_relational[],MATCH(Checklist48[[#This Row],[PIGUID&amp;NO]],S2PQ_relational[PIGUID &amp; "NO"],0),1))=Checklist48[[#This Row],[PIGUID]],"no aplicable",""))))</f>
        <v/>
      </c>
      <c r="Q295" s="57" t="str">
        <f>IF(Checklist48[[#This Row],[N/A]]="no aplicable",INDEX(S2PQ[[Preguntas del paso 2]:[Justification]],MATCH(Checklist48[[#This Row],[RelatedPQ]],S2PQ[S2PQGUID],0),3),"")</f>
        <v/>
      </c>
      <c r="R295" s="84"/>
    </row>
    <row r="296" spans="2:18" ht="90" x14ac:dyDescent="0.25">
      <c r="B296" s="51"/>
      <c r="C296" s="46" t="s">
        <v>225</v>
      </c>
      <c r="D296" s="58">
        <f>IF(Checklist48[[#This Row],[SGUID]]="",IF(Checklist48[[#This Row],[SSGUID]]="",0,1),1)</f>
        <v>1</v>
      </c>
      <c r="E296" s="46"/>
      <c r="F296" s="55" t="str">
        <f>_xlfn.IFNA(Checklist48[[#This Row],[RelatedPQ]],"NA")</f>
        <v/>
      </c>
      <c r="G296" s="55" t="str">
        <f>IF(Checklist48[[#This Row],[PIGUID]]="","",INDEX(S2PQ_relational[],MATCH(Checklist48[[#This Row],[PIGUID&amp;NO]],S2PQ_relational[PIGUID &amp; "NO"],0),2))</f>
        <v/>
      </c>
      <c r="H296" s="55" t="str">
        <f>Checklist48[[#This Row],[PIGUID]]&amp;"NO"</f>
        <v>NO</v>
      </c>
      <c r="I296" s="55" t="str">
        <f>IF(Checklist48[[#This Row],[PIGUID]]="","",INDEX(PIs[NA Exempt],MATCH(Checklist48[[#This Row],[PIGUID]],PIs[GUID],0),1))</f>
        <v/>
      </c>
      <c r="J296" s="57" t="str">
        <f>IF(Checklist48[[#This Row],[SGUID]]="",IF(Checklist48[[#This Row],[SSGUID]]="",IF(Checklist48[[#This Row],[PIGUID]]="","",INDEX(PIs[[Column1]:[SS]],MATCH(Checklist48[[#This Row],[PIGUID]],PIs[GUID],0),2)),INDEX(PIs[[Column1]:[SS]],MATCH(Checklist48[[#This Row],[SSGUID]],PIs[SSGUID],0),18)),INDEX(PIs[[Column1]:[SS]],MATCH(Checklist48[[#This Row],[SGUID]],PIs[SGUID],0),14))</f>
        <v>AQ 25.02 Mortalidades en las áreas de contención, incluidas las embarcaciones, y/o antes del sacrificio</v>
      </c>
      <c r="K296" s="57" t="str">
        <f>IF(Checklist48[[#This Row],[SGUID]]="",IF(Checklist48[[#This Row],[SSGUID]]="",IF(Checklist48[[#This Row],[PIGUID]]="","",INDEX(PIs[[Column1]:[SS]],MATCH(Checklist48[[#This Row],[PIGUID]],PIs[GUID],0),4)),INDEX(PIs[[Column1]:[Ssbody]],MATCH(Checklist48[[#This Row],[SSGUID]],PIs[SSGUID],0),19)),INDEX(PIs[[Column1]:[SS]],MATCH(Checklist48[[#This Row],[SGUID]],PIs[SGUID],0),15))</f>
        <v>-</v>
      </c>
      <c r="L296" s="57" t="str">
        <f>IF(Checklist48[[#This Row],[SGUID]]="",IF(Checklist48[[#This Row],[SSGUID]]="",INDEX(PIs[[Column1]:[SS]],MATCH(Checklist48[[#This Row],[PIGUID]],PIs[GUID],0),6),""),"")</f>
        <v/>
      </c>
      <c r="M296" s="57" t="str">
        <f>IF(Checklist48[[#This Row],[SSGUID]]="",IF(Checklist48[[#This Row],[PIGUID]]="","",INDEX(PIs[[Column1]:[SS]],MATCH(Checklist48[[#This Row],[PIGUID]],PIs[GUID],0),8)),"")</f>
        <v/>
      </c>
      <c r="N296" s="84"/>
      <c r="O296" s="84"/>
      <c r="P296" s="57" t="str">
        <f>IF(Checklist48[[#This Row],[ifna]]="NA","",IF(Checklist48[[#This Row],[RelatedPQ]]=0,"",IF(Checklist48[[#This Row],[RelatedPQ]]="","",IF((INDEX(S2PQ_relational[],MATCH(Checklist48[[#This Row],[PIGUID&amp;NO]],S2PQ_relational[PIGUID &amp; "NO"],0),1))=Checklist48[[#This Row],[PIGUID]],"no aplicable",""))))</f>
        <v/>
      </c>
      <c r="Q296" s="57" t="str">
        <f>IF(Checklist48[[#This Row],[N/A]]="no aplicable",INDEX(S2PQ[[Preguntas del paso 2]:[Justification]],MATCH(Checklist48[[#This Row],[RelatedPQ]],S2PQ[S2PQGUID],0),3),"")</f>
        <v/>
      </c>
      <c r="R296" s="84"/>
    </row>
    <row r="297" spans="2:18" ht="33.75" x14ac:dyDescent="0.25">
      <c r="B297" s="51"/>
      <c r="C297" s="46"/>
      <c r="D297" s="58">
        <f>IF(Checklist48[[#This Row],[SGUID]]="",IF(Checklist48[[#This Row],[SSGUID]]="",0,1),1)</f>
        <v>0</v>
      </c>
      <c r="E297" s="46" t="s">
        <v>217</v>
      </c>
      <c r="F297" s="55" t="str">
        <f>_xlfn.IFNA(Checklist48[[#This Row],[RelatedPQ]],"NA")</f>
        <v>NA</v>
      </c>
      <c r="G297" s="55" t="e">
        <f>IF(Checklist48[[#This Row],[PIGUID]]="","",INDEX(S2PQ_relational[],MATCH(Checklist48[[#This Row],[PIGUID&amp;NO]],S2PQ_relational[PIGUID &amp; "NO"],0),2))</f>
        <v>#N/A</v>
      </c>
      <c r="H297" s="55" t="str">
        <f>Checklist48[[#This Row],[PIGUID]]&amp;"NO"</f>
        <v>3QTbnT0fj2kQ9FX016tiQrNO</v>
      </c>
      <c r="I297" s="55" t="b">
        <f>IF(Checklist48[[#This Row],[PIGUID]]="","",INDEX(PIs[NA Exempt],MATCH(Checklist48[[#This Row],[PIGUID]],PIs[GUID],0),1))</f>
        <v>0</v>
      </c>
      <c r="J297" s="57" t="str">
        <f>IF(Checklist48[[#This Row],[SGUID]]="",IF(Checklist48[[#This Row],[SSGUID]]="",IF(Checklist48[[#This Row],[PIGUID]]="","",INDEX(PIs[[Column1]:[SS]],MATCH(Checklist48[[#This Row],[PIGUID]],PIs[GUID],0),2)),INDEX(PIs[[Column1]:[SS]],MATCH(Checklist48[[#This Row],[SSGUID]],PIs[SSGUID],0),18)),INDEX(PIs[[Column1]:[SS]],MATCH(Checklist48[[#This Row],[SGUID]],PIs[SGUID],0),14))</f>
        <v>AQ-GFS 25.02.01</v>
      </c>
      <c r="K297" s="57" t="str">
        <f>IF(Checklist48[[#This Row],[SGUID]]="",IF(Checklist48[[#This Row],[SSGUID]]="",IF(Checklist48[[#This Row],[PIGUID]]="","",INDEX(PIs[[Column1]:[SS]],MATCH(Checklist48[[#This Row],[PIGUID]],PIs[GUID],0),4)),INDEX(PIs[[Column1]:[Ssbody]],MATCH(Checklist48[[#This Row],[SSGUID]],PIs[SSGUID],0),19)),INDEX(PIs[[Column1]:[SS]],MATCH(Checklist48[[#This Row],[SGUID]],PIs[SGUID],0),15))</f>
        <v>La organización dispone de un programa para vigilar la mortalidad y registrar los análisis de tendencias de mortalidad.</v>
      </c>
      <c r="L297" s="57" t="str">
        <f>IF(Checklist48[[#This Row],[SGUID]]="",IF(Checklist48[[#This Row],[SSGUID]]="",INDEX(PIs[[Column1]:[SS]],MATCH(Checklist48[[#This Row],[PIGUID]],PIs[GUID],0),6),""),"")</f>
        <v>Se deben evaluar los programas del sitio para llevar un vigilar la mortalidad, así como los registros de los análisis de tendencias de mortalidad.</v>
      </c>
      <c r="M297" s="57" t="str">
        <f>IF(Checklist48[[#This Row],[SSGUID]]="",IF(Checklist48[[#This Row],[PIGUID]]="","",INDEX(PIs[[Column1]:[SS]],MATCH(Checklist48[[#This Row],[PIGUID]],PIs[GUID],0),8)),"")</f>
        <v>Obligación Menor</v>
      </c>
      <c r="N297" s="84"/>
      <c r="O297" s="84"/>
      <c r="P297" s="57" t="str">
        <f>IF(Checklist48[[#This Row],[ifna]]="NA","",IF(Checklist48[[#This Row],[RelatedPQ]]=0,"",IF(Checklist48[[#This Row],[RelatedPQ]]="","",IF((INDEX(S2PQ_relational[],MATCH(Checklist48[[#This Row],[PIGUID&amp;NO]],S2PQ_relational[PIGUID &amp; "NO"],0),1))=Checklist48[[#This Row],[PIGUID]],"no aplicable",""))))</f>
        <v/>
      </c>
      <c r="Q297" s="57" t="str">
        <f>IF(Checklist48[[#This Row],[N/A]]="no aplicable",INDEX(S2PQ[[Preguntas del paso 2]:[Justification]],MATCH(Checklist48[[#This Row],[RelatedPQ]],S2PQ[S2PQGUID],0),3),"")</f>
        <v/>
      </c>
      <c r="R297" s="84"/>
    </row>
    <row r="298" spans="2:18" ht="45" x14ac:dyDescent="0.25">
      <c r="B298" s="51"/>
      <c r="C298" s="46"/>
      <c r="D298" s="58">
        <f>IF(Checklist48[[#This Row],[SGUID]]="",IF(Checklist48[[#This Row],[SSGUID]]="",0,1),1)</f>
        <v>0</v>
      </c>
      <c r="E298" s="46" t="s">
        <v>239</v>
      </c>
      <c r="F298" s="55" t="str">
        <f>_xlfn.IFNA(Checklist48[[#This Row],[RelatedPQ]],"NA")</f>
        <v>NA</v>
      </c>
      <c r="G298" s="55" t="e">
        <f>IF(Checklist48[[#This Row],[PIGUID]]="","",INDEX(S2PQ_relational[],MATCH(Checklist48[[#This Row],[PIGUID&amp;NO]],S2PQ_relational[PIGUID &amp; "NO"],0),2))</f>
        <v>#N/A</v>
      </c>
      <c r="H298" s="55" t="str">
        <f>Checklist48[[#This Row],[PIGUID]]&amp;"NO"</f>
        <v>3QQ7JYCwJ92qESN6qZ6PofNO</v>
      </c>
      <c r="I298" s="55" t="b">
        <f>IF(Checklist48[[#This Row],[PIGUID]]="","",INDEX(PIs[NA Exempt],MATCH(Checklist48[[#This Row],[PIGUID]],PIs[GUID],0),1))</f>
        <v>0</v>
      </c>
      <c r="J298" s="57" t="str">
        <f>IF(Checklist48[[#This Row],[SGUID]]="",IF(Checklist48[[#This Row],[SSGUID]]="",IF(Checklist48[[#This Row],[PIGUID]]="","",INDEX(PIs[[Column1]:[SS]],MATCH(Checklist48[[#This Row],[PIGUID]],PIs[GUID],0),2)),INDEX(PIs[[Column1]:[SS]],MATCH(Checklist48[[#This Row],[SSGUID]],PIs[SSGUID],0),18)),INDEX(PIs[[Column1]:[SS]],MATCH(Checklist48[[#This Row],[SGUID]],PIs[SGUID],0),14))</f>
        <v>AQ-GFS 25.02.02</v>
      </c>
      <c r="K298" s="57" t="str">
        <f>IF(Checklist48[[#This Row],[SGUID]]="",IF(Checklist48[[#This Row],[SSGUID]]="",IF(Checklist48[[#This Row],[PIGUID]]="","",INDEX(PIs[[Column1]:[SS]],MATCH(Checklist48[[#This Row],[PIGUID]],PIs[GUID],0),4)),INDEX(PIs[[Column1]:[Ssbody]],MATCH(Checklist48[[#This Row],[SSGUID]],PIs[SSGUID],0),19)),INDEX(PIs[[Column1]:[SS]],MATCH(Checklist48[[#This Row],[SGUID]],PIs[SGUID],0),15))</f>
        <v>Para la eliminación legal de mortalidades a gran escala, existe un plan de contingencia/acción para un posible episodio de enfermedad grave o mortalidad masiva.</v>
      </c>
      <c r="L298" s="57" t="str">
        <f>IF(Checklist48[[#This Row],[SGUID]]="",IF(Checklist48[[#This Row],[SSGUID]]="",INDEX(PIs[[Column1]:[SS]],MATCH(Checklist48[[#This Row],[PIGUID]],PIs[GUID],0),6),""),"")</f>
        <v>Se debe verificar el plan de contingencia/acción, que debe cumplir con los requisitos legales (si los hay). En la entrevista, los trabajadores deben poder demostrar que tienen conocimiento de dicho procedimiento.</v>
      </c>
      <c r="M298" s="57" t="str">
        <f>IF(Checklist48[[#This Row],[SSGUID]]="",IF(Checklist48[[#This Row],[PIGUID]]="","",INDEX(PIs[[Column1]:[SS]],MATCH(Checklist48[[#This Row],[PIGUID]],PIs[GUID],0),8)),"")</f>
        <v>Obligación Mayor</v>
      </c>
      <c r="N298" s="84"/>
      <c r="O298" s="84"/>
      <c r="P298" s="57" t="str">
        <f>IF(Checklist48[[#This Row],[ifna]]="NA","",IF(Checklist48[[#This Row],[RelatedPQ]]=0,"",IF(Checklist48[[#This Row],[RelatedPQ]]="","",IF((INDEX(S2PQ_relational[],MATCH(Checklist48[[#This Row],[PIGUID&amp;NO]],S2PQ_relational[PIGUID &amp; "NO"],0),1))=Checklist48[[#This Row],[PIGUID]],"no aplicable",""))))</f>
        <v/>
      </c>
      <c r="Q298" s="57" t="str">
        <f>IF(Checklist48[[#This Row],[N/A]]="no aplicable",INDEX(S2PQ[[Preguntas del paso 2]:[Justification]],MATCH(Checklist48[[#This Row],[RelatedPQ]],S2PQ[S2PQGUID],0),3),"")</f>
        <v/>
      </c>
      <c r="R298" s="84"/>
    </row>
    <row r="299" spans="2:18" ht="33.75" x14ac:dyDescent="0.25">
      <c r="B299" s="51"/>
      <c r="C299" s="46"/>
      <c r="D299" s="58">
        <f>IF(Checklist48[[#This Row],[SGUID]]="",IF(Checklist48[[#This Row],[SSGUID]]="",0,1),1)</f>
        <v>0</v>
      </c>
      <c r="E299" s="46" t="s">
        <v>226</v>
      </c>
      <c r="F299" s="55" t="str">
        <f>_xlfn.IFNA(Checklist48[[#This Row],[RelatedPQ]],"NA")</f>
        <v>NA</v>
      </c>
      <c r="G299" s="55" t="e">
        <f>IF(Checklist48[[#This Row],[PIGUID]]="","",INDEX(S2PQ_relational[],MATCH(Checklist48[[#This Row],[PIGUID&amp;NO]],S2PQ_relational[PIGUID &amp; "NO"],0),2))</f>
        <v>#N/A</v>
      </c>
      <c r="H299" s="55" t="str">
        <f>Checklist48[[#This Row],[PIGUID]]&amp;"NO"</f>
        <v>3esDFyvKXumsSq8Xdi8o7ENO</v>
      </c>
      <c r="I299" s="55" t="b">
        <f>IF(Checklist48[[#This Row],[PIGUID]]="","",INDEX(PIs[NA Exempt],MATCH(Checklist48[[#This Row],[PIGUID]],PIs[GUID],0),1))</f>
        <v>0</v>
      </c>
      <c r="J299" s="57" t="str">
        <f>IF(Checklist48[[#This Row],[SGUID]]="",IF(Checklist48[[#This Row],[SSGUID]]="",IF(Checklist48[[#This Row],[PIGUID]]="","",INDEX(PIs[[Column1]:[SS]],MATCH(Checklist48[[#This Row],[PIGUID]],PIs[GUID],0),2)),INDEX(PIs[[Column1]:[SS]],MATCH(Checklist48[[#This Row],[SSGUID]],PIs[SSGUID],0),18)),INDEX(PIs[[Column1]:[SS]],MATCH(Checklist48[[#This Row],[SGUID]],PIs[SGUID],0),14))</f>
        <v>AQ-GFS 25.02.03</v>
      </c>
      <c r="K299" s="57" t="str">
        <f>IF(Checklist48[[#This Row],[SGUID]]="",IF(Checklist48[[#This Row],[SSGUID]]="",IF(Checklist48[[#This Row],[PIGUID]]="","",INDEX(PIs[[Column1]:[SS]],MATCH(Checklist48[[#This Row],[PIGUID]],PIs[GUID],0),4)),INDEX(PIs[[Column1]:[Ssbody]],MATCH(Checklist48[[#This Row],[SSGUID]],PIs[SSGUID],0),19)),INDEX(PIs[[Column1]:[SS]],MATCH(Checklist48[[#This Row],[SGUID]],PIs[SGUID],0),15))</f>
        <v>Se registran los casos de mortalidad. Los ejemplares muertos se retiran de las áreas de contención y se registran las causas de la muerte, si se conocen.</v>
      </c>
      <c r="L299" s="57" t="str">
        <f>IF(Checklist48[[#This Row],[SGUID]]="",IF(Checklist48[[#This Row],[SSGUID]]="",INDEX(PIs[[Column1]:[SS]],MATCH(Checklist48[[#This Row],[PIGUID]],PIs[GUID],0),6),""),"")</f>
        <v>Se deben verificar los registros de la causa de la muerte.</v>
      </c>
      <c r="M299" s="57" t="str">
        <f>IF(Checklist48[[#This Row],[SSGUID]]="",IF(Checklist48[[#This Row],[PIGUID]]="","",INDEX(PIs[[Column1]:[SS]],MATCH(Checklist48[[#This Row],[PIGUID]],PIs[GUID],0),8)),"")</f>
        <v>Obligación Menor</v>
      </c>
      <c r="N299" s="84"/>
      <c r="O299" s="84"/>
      <c r="P299" s="57" t="str">
        <f>IF(Checklist48[[#This Row],[ifna]]="NA","",IF(Checklist48[[#This Row],[RelatedPQ]]=0,"",IF(Checklist48[[#This Row],[RelatedPQ]]="","",IF((INDEX(S2PQ_relational[],MATCH(Checklist48[[#This Row],[PIGUID&amp;NO]],S2PQ_relational[PIGUID &amp; "NO"],0),1))=Checklist48[[#This Row],[PIGUID]],"no aplicable",""))))</f>
        <v/>
      </c>
      <c r="Q299" s="57" t="str">
        <f>IF(Checklist48[[#This Row],[N/A]]="no aplicable",INDEX(S2PQ[[Preguntas del paso 2]:[Justification]],MATCH(Checklist48[[#This Row],[RelatedPQ]],S2PQ[S2PQGUID],0),3),"")</f>
        <v/>
      </c>
      <c r="R299" s="84"/>
    </row>
    <row r="300" spans="2:18" ht="45" x14ac:dyDescent="0.25">
      <c r="B300" s="51"/>
      <c r="C300" s="46" t="s">
        <v>238</v>
      </c>
      <c r="D300" s="58">
        <f>IF(Checklist48[[#This Row],[SGUID]]="",IF(Checklist48[[#This Row],[SSGUID]]="",0,1),1)</f>
        <v>1</v>
      </c>
      <c r="E300" s="46"/>
      <c r="F300" s="55" t="str">
        <f>_xlfn.IFNA(Checklist48[[#This Row],[RelatedPQ]],"NA")</f>
        <v/>
      </c>
      <c r="G300" s="55" t="str">
        <f>IF(Checklist48[[#This Row],[PIGUID]]="","",INDEX(S2PQ_relational[],MATCH(Checklist48[[#This Row],[PIGUID&amp;NO]],S2PQ_relational[PIGUID &amp; "NO"],0),2))</f>
        <v/>
      </c>
      <c r="H300" s="55" t="str">
        <f>Checklist48[[#This Row],[PIGUID]]&amp;"NO"</f>
        <v>NO</v>
      </c>
      <c r="I300" s="55" t="str">
        <f>IF(Checklist48[[#This Row],[PIGUID]]="","",INDEX(PIs[NA Exempt],MATCH(Checklist48[[#This Row],[PIGUID]],PIs[GUID],0),1))</f>
        <v/>
      </c>
      <c r="J300" s="57" t="str">
        <f>IF(Checklist48[[#This Row],[SGUID]]="",IF(Checklist48[[#This Row],[SSGUID]]="",IF(Checklist48[[#This Row],[PIGUID]]="","",INDEX(PIs[[Column1]:[SS]],MATCH(Checklist48[[#This Row],[PIGUID]],PIs[GUID],0),2)),INDEX(PIs[[Column1]:[SS]],MATCH(Checklist48[[#This Row],[SSGUID]],PIs[SSGUID],0),18)),INDEX(PIs[[Column1]:[SS]],MATCH(Checklist48[[#This Row],[SGUID]],PIs[SGUID],0),14))</f>
        <v>AQ 25.03 Escapes y especies autóctonas</v>
      </c>
      <c r="K300" s="57" t="str">
        <f>IF(Checklist48[[#This Row],[SGUID]]="",IF(Checklist48[[#This Row],[SSGUID]]="",IF(Checklist48[[#This Row],[PIGUID]]="","",INDEX(PIs[[Column1]:[SS]],MATCH(Checklist48[[#This Row],[PIGUID]],PIs[GUID],0),4)),INDEX(PIs[[Column1]:[Ssbody]],MATCH(Checklist48[[#This Row],[SSGUID]],PIs[SSGUID],0),19)),INDEX(PIs[[Column1]:[SS]],MATCH(Checklist48[[#This Row],[SGUID]],PIs[SGUID],0),15))</f>
        <v>-</v>
      </c>
      <c r="L300" s="57" t="str">
        <f>IF(Checklist48[[#This Row],[SGUID]]="",IF(Checklist48[[#This Row],[SSGUID]]="",INDEX(PIs[[Column1]:[SS]],MATCH(Checklist48[[#This Row],[PIGUID]],PIs[GUID],0),6),""),"")</f>
        <v/>
      </c>
      <c r="M300" s="57" t="str">
        <f>IF(Checklist48[[#This Row],[SSGUID]]="",IF(Checklist48[[#This Row],[PIGUID]]="","",INDEX(PIs[[Column1]:[SS]],MATCH(Checklist48[[#This Row],[PIGUID]],PIs[GUID],0),8)),"")</f>
        <v/>
      </c>
      <c r="N300" s="84"/>
      <c r="O300" s="84"/>
      <c r="P300" s="57" t="str">
        <f>IF(Checklist48[[#This Row],[ifna]]="NA","",IF(Checklist48[[#This Row],[RelatedPQ]]=0,"",IF(Checklist48[[#This Row],[RelatedPQ]]="","",IF((INDEX(S2PQ_relational[],MATCH(Checklist48[[#This Row],[PIGUID&amp;NO]],S2PQ_relational[PIGUID &amp; "NO"],0),1))=Checklist48[[#This Row],[PIGUID]],"no aplicable",""))))</f>
        <v/>
      </c>
      <c r="Q300" s="57" t="str">
        <f>IF(Checklist48[[#This Row],[N/A]]="no aplicable",INDEX(S2PQ[[Preguntas del paso 2]:[Justification]],MATCH(Checklist48[[#This Row],[RelatedPQ]],S2PQ[S2PQGUID],0),3),"")</f>
        <v/>
      </c>
      <c r="R300" s="84"/>
    </row>
    <row r="301" spans="2:18" ht="101.25" x14ac:dyDescent="0.25">
      <c r="B301" s="51"/>
      <c r="C301" s="46"/>
      <c r="D301" s="58">
        <f>IF(Checklist48[[#This Row],[SGUID]]="",IF(Checklist48[[#This Row],[SSGUID]]="",0,1),1)</f>
        <v>0</v>
      </c>
      <c r="E301" s="46" t="s">
        <v>232</v>
      </c>
      <c r="F301" s="55" t="str">
        <f>_xlfn.IFNA(Checklist48[[#This Row],[RelatedPQ]],"NA")</f>
        <v>NA</v>
      </c>
      <c r="G301" s="55" t="e">
        <f>IF(Checklist48[[#This Row],[PIGUID]]="","",INDEX(S2PQ_relational[],MATCH(Checklist48[[#This Row],[PIGUID&amp;NO]],S2PQ_relational[PIGUID &amp; "NO"],0),2))</f>
        <v>#N/A</v>
      </c>
      <c r="H301" s="55" t="str">
        <f>Checklist48[[#This Row],[PIGUID]]&amp;"NO"</f>
        <v>1oKGj8Oz0UnNzFcnyaoDUCNO</v>
      </c>
      <c r="I301" s="55" t="b">
        <f>IF(Checklist48[[#This Row],[PIGUID]]="","",INDEX(PIs[NA Exempt],MATCH(Checklist48[[#This Row],[PIGUID]],PIs[GUID],0),1))</f>
        <v>0</v>
      </c>
      <c r="J301" s="57" t="str">
        <f>IF(Checklist48[[#This Row],[SGUID]]="",IF(Checklist48[[#This Row],[SSGUID]]="",IF(Checklist48[[#This Row],[PIGUID]]="","",INDEX(PIs[[Column1]:[SS]],MATCH(Checklist48[[#This Row],[PIGUID]],PIs[GUID],0),2)),INDEX(PIs[[Column1]:[SS]],MATCH(Checklist48[[#This Row],[SSGUID]],PIs[SSGUID],0),18)),INDEX(PIs[[Column1]:[SS]],MATCH(Checklist48[[#This Row],[SGUID]],PIs[SGUID],0),14))</f>
        <v>AQ-GFS 25.03.01</v>
      </c>
      <c r="K301" s="57" t="str">
        <f>IF(Checklist48[[#This Row],[SGUID]]="",IF(Checklist48[[#This Row],[SSGUID]]="",IF(Checklist48[[#This Row],[PIGUID]]="","",INDEX(PIs[[Column1]:[SS]],MATCH(Checklist48[[#This Row],[PIGUID]],PIs[GUID],0),4)),INDEX(PIs[[Column1]:[Ssbody]],MATCH(Checklist48[[#This Row],[SSGUID]],PIs[SSGUID],0),19)),INDEX(PIs[[Column1]:[SS]],MATCH(Checklist48[[#This Row],[SGUID]],PIs[SGUID],0),15))</f>
        <v>Hay establecidas medidas para prevenir que se escapen poblaciones de cultivo hacia los cursos de agua y para prevenir que entren especies autóctonas en las áreas de contención de especies acuáticas de cultivo.</v>
      </c>
      <c r="L301" s="57" t="str">
        <f>IF(Checklist48[[#This Row],[SGUID]]="",IF(Checklist48[[#This Row],[SSGUID]]="",INDEX(PIs[[Column1]:[SS]],MATCH(Checklist48[[#This Row],[PIGUID]],PIs[GUID],0),6),""),"")</f>
        <v>El productor debe poder demostrar que hay medidas establecidas para prevenir los escapes y el ingreso de especies autóctonas en las áreas de contención. Se deben verificar los planes de contingencia, los registros de todas las especies acuáticas de cultivo que se escaparon en el ciclo de certificación anterior y la confirmación de que todos los casos de escape fueron notificados a las autoridades de todos los sitios.</v>
      </c>
      <c r="M301" s="57" t="str">
        <f>IF(Checklist48[[#This Row],[SSGUID]]="",IF(Checklist48[[#This Row],[PIGUID]]="","",INDEX(PIs[[Column1]:[SS]],MATCH(Checklist48[[#This Row],[PIGUID]],PIs[GUID],0),8)),"")</f>
        <v>Obligación Mayor</v>
      </c>
      <c r="N301" s="84"/>
      <c r="O301" s="84"/>
      <c r="P301" s="57" t="str">
        <f>IF(Checklist48[[#This Row],[ifna]]="NA","",IF(Checklist48[[#This Row],[RelatedPQ]]=0,"",IF(Checklist48[[#This Row],[RelatedPQ]]="","",IF((INDEX(S2PQ_relational[],MATCH(Checklist48[[#This Row],[PIGUID&amp;NO]],S2PQ_relational[PIGUID &amp; "NO"],0),1))=Checklist48[[#This Row],[PIGUID]],"no aplicable",""))))</f>
        <v/>
      </c>
      <c r="Q301" s="57" t="str">
        <f>IF(Checklist48[[#This Row],[N/A]]="no aplicable",INDEX(S2PQ[[Preguntas del paso 2]:[Justification]],MATCH(Checklist48[[#This Row],[RelatedPQ]],S2PQ[S2PQGUID],0),3),"")</f>
        <v/>
      </c>
      <c r="R301" s="84"/>
    </row>
    <row r="302" spans="2:18" ht="45" x14ac:dyDescent="0.25">
      <c r="B302" s="51" t="s">
        <v>307</v>
      </c>
      <c r="C302" s="46"/>
      <c r="D302" s="58">
        <f>IF(Checklist48[[#This Row],[SGUID]]="",IF(Checklist48[[#This Row],[SSGUID]]="",0,1),1)</f>
        <v>1</v>
      </c>
      <c r="E302" s="46"/>
      <c r="F302" s="55" t="str">
        <f>_xlfn.IFNA(Checklist48[[#This Row],[RelatedPQ]],"NA")</f>
        <v/>
      </c>
      <c r="G302" s="55" t="str">
        <f>IF(Checklist48[[#This Row],[PIGUID]]="","",INDEX(S2PQ_relational[],MATCH(Checklist48[[#This Row],[PIGUID&amp;NO]],S2PQ_relational[PIGUID &amp; "NO"],0),2))</f>
        <v/>
      </c>
      <c r="H302" s="55" t="str">
        <f>Checklist48[[#This Row],[PIGUID]]&amp;"NO"</f>
        <v>NO</v>
      </c>
      <c r="I302" s="55" t="str">
        <f>IF(Checklist48[[#This Row],[PIGUID]]="","",INDEX(PIs[NA Exempt],MATCH(Checklist48[[#This Row],[PIGUID]],PIs[GUID],0),1))</f>
        <v/>
      </c>
      <c r="J302" s="57" t="str">
        <f>IF(Checklist48[[#This Row],[SGUID]]="",IF(Checklist48[[#This Row],[SSGUID]]="",IF(Checklist48[[#This Row],[PIGUID]]="","",INDEX(PIs[[Column1]:[SS]],MATCH(Checklist48[[#This Row],[PIGUID]],PIs[GUID],0),2)),INDEX(PIs[[Column1]:[SS]],MATCH(Checklist48[[#This Row],[SSGUID]],PIs[SSGUID],0),18)),INDEX(PIs[[Column1]:[SS]],MATCH(Checklist48[[#This Row],[SGUID]],PIs[SGUID],0),14))</f>
        <v>AQ 26 ACTIVIDADES DE SACRIFICIO</v>
      </c>
      <c r="K302" s="57" t="str">
        <f>IF(Checklist48[[#This Row],[SGUID]]="",IF(Checklist48[[#This Row],[SSGUID]]="",IF(Checklist48[[#This Row],[PIGUID]]="","",INDEX(PIs[[Column1]:[SS]],MATCH(Checklist48[[#This Row],[PIGUID]],PIs[GUID],0),4)),INDEX(PIs[[Column1]:[Ssbody]],MATCH(Checklist48[[#This Row],[SSGUID]],PIs[SSGUID],0),19)),INDEX(PIs[[Column1]:[SS]],MATCH(Checklist48[[#This Row],[SGUID]],PIs[SGUID],0),15))</f>
        <v>-</v>
      </c>
      <c r="L302" s="57" t="str">
        <f>IF(Checklist48[[#This Row],[SGUID]]="",IF(Checklist48[[#This Row],[SSGUID]]="",INDEX(PIs[[Column1]:[SS]],MATCH(Checklist48[[#This Row],[PIGUID]],PIs[GUID],0),6),""),"")</f>
        <v/>
      </c>
      <c r="M302" s="57" t="str">
        <f>IF(Checklist48[[#This Row],[SSGUID]]="",IF(Checklist48[[#This Row],[PIGUID]]="","",INDEX(PIs[[Column1]:[SS]],MATCH(Checklist48[[#This Row],[PIGUID]],PIs[GUID],0),8)),"")</f>
        <v/>
      </c>
      <c r="N302" s="84"/>
      <c r="O302" s="84"/>
      <c r="P302" s="57" t="str">
        <f>IF(Checklist48[[#This Row],[ifna]]="NA","",IF(Checklist48[[#This Row],[RelatedPQ]]=0,"",IF(Checklist48[[#This Row],[RelatedPQ]]="","",IF((INDEX(S2PQ_relational[],MATCH(Checklist48[[#This Row],[PIGUID&amp;NO]],S2PQ_relational[PIGUID &amp; "NO"],0),1))=Checklist48[[#This Row],[PIGUID]],"no aplicable",""))))</f>
        <v/>
      </c>
      <c r="Q302" s="57" t="str">
        <f>IF(Checklist48[[#This Row],[N/A]]="no aplicable",INDEX(S2PQ[[Preguntas del paso 2]:[Justification]],MATCH(Checklist48[[#This Row],[RelatedPQ]],S2PQ[S2PQGUID],0),3),"")</f>
        <v/>
      </c>
      <c r="R302" s="84"/>
    </row>
    <row r="303" spans="2:18" ht="33.75" x14ac:dyDescent="0.25">
      <c r="B303" s="51"/>
      <c r="C303" s="46" t="s">
        <v>308</v>
      </c>
      <c r="D303" s="58">
        <f>IF(Checklist48[[#This Row],[SGUID]]="",IF(Checklist48[[#This Row],[SSGUID]]="",0,1),1)</f>
        <v>1</v>
      </c>
      <c r="E303" s="46"/>
      <c r="F303" s="55" t="str">
        <f>_xlfn.IFNA(Checklist48[[#This Row],[RelatedPQ]],"NA")</f>
        <v/>
      </c>
      <c r="G303" s="55" t="str">
        <f>IF(Checklist48[[#This Row],[PIGUID]]="","",INDEX(S2PQ_relational[],MATCH(Checklist48[[#This Row],[PIGUID&amp;NO]],S2PQ_relational[PIGUID &amp; "NO"],0),2))</f>
        <v/>
      </c>
      <c r="H303" s="55" t="str">
        <f>Checklist48[[#This Row],[PIGUID]]&amp;"NO"</f>
        <v>NO</v>
      </c>
      <c r="I303" s="55" t="str">
        <f>IF(Checklist48[[#This Row],[PIGUID]]="","",INDEX(PIs[NA Exempt],MATCH(Checklist48[[#This Row],[PIGUID]],PIs[GUID],0),1))</f>
        <v/>
      </c>
      <c r="J303" s="57" t="str">
        <f>IF(Checklist48[[#This Row],[SGUID]]="",IF(Checklist48[[#This Row],[SSGUID]]="",IF(Checklist48[[#This Row],[PIGUID]]="","",INDEX(PIs[[Column1]:[SS]],MATCH(Checklist48[[#This Row],[PIGUID]],PIs[GUID],0),2)),INDEX(PIs[[Column1]:[SS]],MATCH(Checklist48[[#This Row],[SSGUID]],PIs[SSGUID],0),18)),INDEX(PIs[[Column1]:[SS]],MATCH(Checklist48[[#This Row],[SGUID]],PIs[SGUID],0),14))</f>
        <v>AQ 26.01 Aturdimiento y desangrado</v>
      </c>
      <c r="K303" s="57" t="str">
        <f>IF(Checklist48[[#This Row],[SGUID]]="",IF(Checklist48[[#This Row],[SSGUID]]="",IF(Checklist48[[#This Row],[PIGUID]]="","",INDEX(PIs[[Column1]:[SS]],MATCH(Checklist48[[#This Row],[PIGUID]],PIs[GUID],0),4)),INDEX(PIs[[Column1]:[Ssbody]],MATCH(Checklist48[[#This Row],[SSGUID]],PIs[SSGUID],0),19)),INDEX(PIs[[Column1]:[SS]],MATCH(Checklist48[[#This Row],[SGUID]],PIs[SGUID],0),15))</f>
        <v>-</v>
      </c>
      <c r="L303" s="57" t="str">
        <f>IF(Checklist48[[#This Row],[SGUID]]="",IF(Checklist48[[#This Row],[SSGUID]]="",INDEX(PIs[[Column1]:[SS]],MATCH(Checklist48[[#This Row],[PIGUID]],PIs[GUID],0),6),""),"")</f>
        <v/>
      </c>
      <c r="M303" s="57" t="str">
        <f>IF(Checklist48[[#This Row],[SSGUID]]="",IF(Checklist48[[#This Row],[PIGUID]]="","",INDEX(PIs[[Column1]:[SS]],MATCH(Checklist48[[#This Row],[PIGUID]],PIs[GUID],0),8)),"")</f>
        <v/>
      </c>
      <c r="N303" s="84"/>
      <c r="O303" s="84"/>
      <c r="P303" s="57" t="str">
        <f>IF(Checklist48[[#This Row],[ifna]]="NA","",IF(Checklist48[[#This Row],[RelatedPQ]]=0,"",IF(Checklist48[[#This Row],[RelatedPQ]]="","",IF((INDEX(S2PQ_relational[],MATCH(Checklist48[[#This Row],[PIGUID&amp;NO]],S2PQ_relational[PIGUID &amp; "NO"],0),1))=Checklist48[[#This Row],[PIGUID]],"no aplicable",""))))</f>
        <v/>
      </c>
      <c r="Q303" s="57" t="str">
        <f>IF(Checklist48[[#This Row],[N/A]]="no aplicable",INDEX(S2PQ[[Preguntas del paso 2]:[Justification]],MATCH(Checklist48[[#This Row],[RelatedPQ]],S2PQ[S2PQGUID],0),3),"")</f>
        <v/>
      </c>
      <c r="R303" s="84"/>
    </row>
    <row r="304" spans="2:18" ht="135" x14ac:dyDescent="0.25">
      <c r="B304" s="51"/>
      <c r="C304" s="46"/>
      <c r="D304" s="58">
        <f>IF(Checklist48[[#This Row],[SGUID]]="",IF(Checklist48[[#This Row],[SSGUID]]="",0,1),1)</f>
        <v>0</v>
      </c>
      <c r="E304" s="46" t="s">
        <v>301</v>
      </c>
      <c r="F304" s="55" t="str">
        <f>_xlfn.IFNA(Checklist48[[#This Row],[RelatedPQ]],"NA")</f>
        <v>NA</v>
      </c>
      <c r="G304" s="55" t="e">
        <f>IF(Checklist48[[#This Row],[PIGUID]]="","",INDEX(S2PQ_relational[],MATCH(Checklist48[[#This Row],[PIGUID&amp;NO]],S2PQ_relational[PIGUID &amp; "NO"],0),2))</f>
        <v>#N/A</v>
      </c>
      <c r="H304" s="55" t="str">
        <f>Checklist48[[#This Row],[PIGUID]]&amp;"NO"</f>
        <v>6FpvBUQ7VzcYnmXttGoK4cNO</v>
      </c>
      <c r="I304" s="55" t="b">
        <f>IF(Checklist48[[#This Row],[PIGUID]]="","",INDEX(PIs[NA Exempt],MATCH(Checklist48[[#This Row],[PIGUID]],PIs[GUID],0),1))</f>
        <v>0</v>
      </c>
      <c r="J304" s="57" t="str">
        <f>IF(Checklist48[[#This Row],[SGUID]]="",IF(Checklist48[[#This Row],[SSGUID]]="",IF(Checklist48[[#This Row],[PIGUID]]="","",INDEX(PIs[[Column1]:[SS]],MATCH(Checklist48[[#This Row],[PIGUID]],PIs[GUID],0),2)),INDEX(PIs[[Column1]:[SS]],MATCH(Checklist48[[#This Row],[SSGUID]],PIs[SSGUID],0),18)),INDEX(PIs[[Column1]:[SS]],MATCH(Checklist48[[#This Row],[SGUID]],PIs[SGUID],0),14))</f>
        <v>AQ-GFS 26.01.01</v>
      </c>
      <c r="K304" s="57" t="str">
        <f>IF(Checklist48[[#This Row],[SGUID]]="",IF(Checklist48[[#This Row],[SSGUID]]="",IF(Checklist48[[#This Row],[PIGUID]]="","",INDEX(PIs[[Column1]:[SS]],MATCH(Checklist48[[#This Row],[PIGUID]],PIs[GUID],0),4)),INDEX(PIs[[Column1]:[Ssbody]],MATCH(Checklist48[[#This Row],[SSGUID]],PIs[SSGUID],0),19)),INDEX(PIs[[Column1]:[SS]],MATCH(Checklist48[[#This Row],[SGUID]],PIs[SGUID],0),15))</f>
        <v>La finca recibe de la instalación de sacrificio/procesamiento primario observaciones y comentarios relativos al bienestar animal.</v>
      </c>
      <c r="L304" s="57" t="str">
        <f>IF(Checklist48[[#This Row],[SGUID]]="",IF(Checklist48[[#This Row],[SSGUID]]="",INDEX(PIs[[Column1]:[SS]],MATCH(Checklist48[[#This Row],[PIGUID]],PIs[GUID],0),6),""),"")</f>
        <v>Después del sacrificio, se debe tomar nota de los indicadores de salud externos, tales como daños (p. ej., pérdida de escamas, erosión de las aletas, mordeduras por depredadores, cicatrices ocasionadas por la manipulación, lesiones como resultado de agresiones, lesiones por parásitos); de las deformidades; y de las señales internas (p. ej., pH de la sangre, color de la carne, aspecto de las vísceras, manchas de sangre). Debe haber un sistema de retroalimentación para que la finca reciba esta información sobre la salud y el bienestar de las especies acuáticas de cultivo en la finca.</v>
      </c>
      <c r="M304" s="57" t="str">
        <f>IF(Checklist48[[#This Row],[SSGUID]]="",IF(Checklist48[[#This Row],[PIGUID]]="","",INDEX(PIs[[Column1]:[SS]],MATCH(Checklist48[[#This Row],[PIGUID]],PIs[GUID],0),8)),"")</f>
        <v>Obligación Menor</v>
      </c>
      <c r="N304" s="84"/>
      <c r="O304" s="84"/>
      <c r="P304" s="57" t="str">
        <f>IF(Checklist48[[#This Row],[ifna]]="NA","",IF(Checklist48[[#This Row],[RelatedPQ]]=0,"",IF(Checklist48[[#This Row],[RelatedPQ]]="","",IF((INDEX(S2PQ_relational[],MATCH(Checklist48[[#This Row],[PIGUID&amp;NO]],S2PQ_relational[PIGUID &amp; "NO"],0),1))=Checklist48[[#This Row],[PIGUID]],"no aplicable",""))))</f>
        <v/>
      </c>
      <c r="Q304" s="57" t="str">
        <f>IF(Checklist48[[#This Row],[N/A]]="no aplicable",INDEX(S2PQ[[Preguntas del paso 2]:[Justification]],MATCH(Checklist48[[#This Row],[RelatedPQ]],S2PQ[S2PQGUID],0),3),"")</f>
        <v/>
      </c>
      <c r="R304" s="84"/>
    </row>
    <row r="305" spans="2:18" ht="56.25" x14ac:dyDescent="0.25">
      <c r="B305" s="51"/>
      <c r="C305" s="46"/>
      <c r="D305" s="58">
        <f>IF(Checklist48[[#This Row],[SGUID]]="",IF(Checklist48[[#This Row],[SSGUID]]="",0,1),1)</f>
        <v>0</v>
      </c>
      <c r="E305" s="46" t="s">
        <v>374</v>
      </c>
      <c r="F305" s="55" t="str">
        <f>_xlfn.IFNA(Checklist48[[#This Row],[RelatedPQ]],"NA")</f>
        <v>NA</v>
      </c>
      <c r="G305" s="55" t="e">
        <f>IF(Checklist48[[#This Row],[PIGUID]]="","",INDEX(S2PQ_relational[],MATCH(Checklist48[[#This Row],[PIGUID&amp;NO]],S2PQ_relational[PIGUID &amp; "NO"],0),2))</f>
        <v>#N/A</v>
      </c>
      <c r="H305" s="55" t="str">
        <f>Checklist48[[#This Row],[PIGUID]]&amp;"NO"</f>
        <v>7nLiadzIVChd9epka2vgwxNO</v>
      </c>
      <c r="I305" s="55" t="b">
        <f>IF(Checklist48[[#This Row],[PIGUID]]="","",INDEX(PIs[NA Exempt],MATCH(Checklist48[[#This Row],[PIGUID]],PIs[GUID],0),1))</f>
        <v>0</v>
      </c>
      <c r="J305" s="57" t="str">
        <f>IF(Checklist48[[#This Row],[SGUID]]="",IF(Checklist48[[#This Row],[SSGUID]]="",IF(Checklist48[[#This Row],[PIGUID]]="","",INDEX(PIs[[Column1]:[SS]],MATCH(Checklist48[[#This Row],[PIGUID]],PIs[GUID],0),2)),INDEX(PIs[[Column1]:[SS]],MATCH(Checklist48[[#This Row],[SSGUID]],PIs[SSGUID],0),18)),INDEX(PIs[[Column1]:[SS]],MATCH(Checklist48[[#This Row],[SGUID]],PIs[SGUID],0),14))</f>
        <v>AQ-GFS 26.01.02</v>
      </c>
      <c r="K305" s="57" t="str">
        <f>IF(Checklist48[[#This Row],[SGUID]]="",IF(Checklist48[[#This Row],[SSGUID]]="",IF(Checklist48[[#This Row],[PIGUID]]="","",INDEX(PIs[[Column1]:[SS]],MATCH(Checklist48[[#This Row],[PIGUID]],PIs[GUID],0),4)),INDEX(PIs[[Column1]:[Ssbody]],MATCH(Checklist48[[#This Row],[SSGUID]],PIs[SSGUID],0),19)),INDEX(PIs[[Column1]:[SS]],MATCH(Checklist48[[#This Row],[SGUID]],PIs[SGUID],0),15))</f>
        <v>El método de sacrificio utilizado se especifica en el plan de salud acuícola (PSA) y tiene en cuenta el bienestar de las especies acuáticas de cultivo.</v>
      </c>
      <c r="L305" s="57" t="str">
        <f>IF(Checklist48[[#This Row],[SGUID]]="",IF(Checklist48[[#This Row],[SSGUID]]="",INDEX(PIs[[Column1]:[SS]],MATCH(Checklist48[[#This Row],[PIGUID]],PIs[GUID],0),6),""),"")</f>
        <v>El método de sacrificio utilizado se debe especificar en el PSA y debe tener en cuenta el bienestar de las especies acuáticas de cultivo. En la entrevista, los trabajadores deben poder demostrar que tienen conocimiento de dicho procedimiento.</v>
      </c>
      <c r="M305" s="57" t="str">
        <f>IF(Checklist48[[#This Row],[SSGUID]]="",IF(Checklist48[[#This Row],[PIGUID]]="","",INDEX(PIs[[Column1]:[SS]],MATCH(Checklist48[[#This Row],[PIGUID]],PIs[GUID],0),8)),"")</f>
        <v>Obligación Mayor</v>
      </c>
      <c r="N305" s="84"/>
      <c r="O305" s="84"/>
      <c r="P305" s="57" t="str">
        <f>IF(Checklist48[[#This Row],[ifna]]="NA","",IF(Checklist48[[#This Row],[RelatedPQ]]=0,"",IF(Checklist48[[#This Row],[RelatedPQ]]="","",IF((INDEX(S2PQ_relational[],MATCH(Checklist48[[#This Row],[PIGUID&amp;NO]],S2PQ_relational[PIGUID &amp; "NO"],0),1))=Checklist48[[#This Row],[PIGUID]],"no aplicable",""))))</f>
        <v/>
      </c>
      <c r="Q305" s="57" t="str">
        <f>IF(Checklist48[[#This Row],[N/A]]="no aplicable",INDEX(S2PQ[[Preguntas del paso 2]:[Justification]],MATCH(Checklist48[[#This Row],[RelatedPQ]],S2PQ[S2PQGUID],0),3),"")</f>
        <v/>
      </c>
      <c r="R305" s="84"/>
    </row>
    <row r="306" spans="2:18" ht="78.75" x14ac:dyDescent="0.25">
      <c r="B306" s="51"/>
      <c r="C306" s="46"/>
      <c r="D306" s="58">
        <f>IF(Checklist48[[#This Row],[SGUID]]="",IF(Checklist48[[#This Row],[SSGUID]]="",0,1),1)</f>
        <v>0</v>
      </c>
      <c r="E306" s="46" t="s">
        <v>368</v>
      </c>
      <c r="F306" s="55" t="str">
        <f>_xlfn.IFNA(Checklist48[[#This Row],[RelatedPQ]],"NA")</f>
        <v>NA</v>
      </c>
      <c r="G306" s="55" t="e">
        <f>IF(Checklist48[[#This Row],[PIGUID]]="","",INDEX(S2PQ_relational[],MATCH(Checklist48[[#This Row],[PIGUID&amp;NO]],S2PQ_relational[PIGUID &amp; "NO"],0),2))</f>
        <v>#N/A</v>
      </c>
      <c r="H306" s="55" t="str">
        <f>Checklist48[[#This Row],[PIGUID]]&amp;"NO"</f>
        <v>1GtQAo813EW7rEPDpQKBThNO</v>
      </c>
      <c r="I306" s="55" t="b">
        <f>IF(Checklist48[[#This Row],[PIGUID]]="","",INDEX(PIs[NA Exempt],MATCH(Checklist48[[#This Row],[PIGUID]],PIs[GUID],0),1))</f>
        <v>0</v>
      </c>
      <c r="J306" s="57" t="str">
        <f>IF(Checklist48[[#This Row],[SGUID]]="",IF(Checklist48[[#This Row],[SSGUID]]="",IF(Checklist48[[#This Row],[PIGUID]]="","",INDEX(PIs[[Column1]:[SS]],MATCH(Checklist48[[#This Row],[PIGUID]],PIs[GUID],0),2)),INDEX(PIs[[Column1]:[SS]],MATCH(Checklist48[[#This Row],[SSGUID]],PIs[SSGUID],0),18)),INDEX(PIs[[Column1]:[SS]],MATCH(Checklist48[[#This Row],[SGUID]],PIs[SGUID],0),14))</f>
        <v>AQ-GFS 26.01.03</v>
      </c>
      <c r="K306" s="57" t="str">
        <f>IF(Checklist48[[#This Row],[SGUID]]="",IF(Checklist48[[#This Row],[SSGUID]]="",IF(Checklist48[[#This Row],[PIGUID]]="","",INDEX(PIs[[Column1]:[SS]],MATCH(Checklist48[[#This Row],[PIGUID]],PIs[GUID],0),4)),INDEX(PIs[[Column1]:[Ssbody]],MATCH(Checklist48[[#This Row],[SSGUID]],PIs[SSGUID],0),19)),INDEX(PIs[[Column1]:[SS]],MATCH(Checklist48[[#This Row],[SGUID]],PIs[SGUID],0),15))</f>
        <v>Los trabajadores que realizan la cosecha reciben formación sobre el bienestar de las especies acuáticas de cultivo para el proceso de sacrificio.</v>
      </c>
      <c r="L306" s="57" t="str">
        <f>IF(Checklist48[[#This Row],[SGUID]]="",IF(Checklist48[[#This Row],[SSGUID]]="",INDEX(PIs[[Column1]:[SS]],MATCH(Checklist48[[#This Row],[PIGUID]],PIs[GUID],0),6),""),"")</f>
        <v>Debe haber registros de formación en bienestar de las especies acuáticas de cultivo para el proceso de sacrificio, incluida formación específica en las técnicas de aturdimiento y desangrado (cuando corresponda). En la entrevista, los trabajadores deben poder demostrar que tienen conocimiento de dicho procedimiento.</v>
      </c>
      <c r="M306" s="57" t="str">
        <f>IF(Checklist48[[#This Row],[SSGUID]]="",IF(Checklist48[[#This Row],[PIGUID]]="","",INDEX(PIs[[Column1]:[SS]],MATCH(Checklist48[[#This Row],[PIGUID]],PIs[GUID],0),8)),"")</f>
        <v>Obligación Mayor</v>
      </c>
      <c r="N306" s="84"/>
      <c r="O306" s="84"/>
      <c r="P306" s="57" t="str">
        <f>IF(Checklist48[[#This Row],[ifna]]="NA","",IF(Checklist48[[#This Row],[RelatedPQ]]=0,"",IF(Checklist48[[#This Row],[RelatedPQ]]="","",IF((INDEX(S2PQ_relational[],MATCH(Checklist48[[#This Row],[PIGUID&amp;NO]],S2PQ_relational[PIGUID &amp; "NO"],0),1))=Checklist48[[#This Row],[PIGUID]],"no aplicable",""))))</f>
        <v/>
      </c>
      <c r="Q306" s="57" t="str">
        <f>IF(Checklist48[[#This Row],[N/A]]="no aplicable",INDEX(S2PQ[[Preguntas del paso 2]:[Justification]],MATCH(Checklist48[[#This Row],[RelatedPQ]],S2PQ[S2PQGUID],0),3),"")</f>
        <v/>
      </c>
      <c r="R306" s="84"/>
    </row>
    <row r="307" spans="2:18" ht="191.25" x14ac:dyDescent="0.25">
      <c r="B307" s="51"/>
      <c r="C307" s="46"/>
      <c r="D307" s="58">
        <f>IF(Checklist48[[#This Row],[SGUID]]="",IF(Checklist48[[#This Row],[SSGUID]]="",0,1),1)</f>
        <v>0</v>
      </c>
      <c r="E307" s="46" t="s">
        <v>355</v>
      </c>
      <c r="F307" s="55" t="str">
        <f>_xlfn.IFNA(Checklist48[[#This Row],[RelatedPQ]],"NA")</f>
        <v>NA</v>
      </c>
      <c r="G307" s="55" t="e">
        <f>IF(Checklist48[[#This Row],[PIGUID]]="","",INDEX(S2PQ_relational[],MATCH(Checklist48[[#This Row],[PIGUID&amp;NO]],S2PQ_relational[PIGUID &amp; "NO"],0),2))</f>
        <v>#N/A</v>
      </c>
      <c r="H307" s="55" t="str">
        <f>Checklist48[[#This Row],[PIGUID]]&amp;"NO"</f>
        <v>28AVpmuzhuBjpHdB0yatPUNO</v>
      </c>
      <c r="I307" s="55" t="b">
        <f>IF(Checklist48[[#This Row],[PIGUID]]="","",INDEX(PIs[NA Exempt],MATCH(Checklist48[[#This Row],[PIGUID]],PIs[GUID],0),1))</f>
        <v>0</v>
      </c>
      <c r="J307" s="57" t="str">
        <f>IF(Checklist48[[#This Row],[SGUID]]="",IF(Checklist48[[#This Row],[SSGUID]]="",IF(Checklist48[[#This Row],[PIGUID]]="","",INDEX(PIs[[Column1]:[SS]],MATCH(Checklist48[[#This Row],[PIGUID]],PIs[GUID],0),2)),INDEX(PIs[[Column1]:[SS]],MATCH(Checklist48[[#This Row],[SSGUID]],PIs[SSGUID],0),18)),INDEX(PIs[[Column1]:[SS]],MATCH(Checklist48[[#This Row],[SGUID]],PIs[SGUID],0),14))</f>
        <v>AQ-GFS 26.01.04</v>
      </c>
      <c r="K307" s="57" t="str">
        <f>IF(Checklist48[[#This Row],[SGUID]]="",IF(Checklist48[[#This Row],[SSGUID]]="",IF(Checklist48[[#This Row],[PIGUID]]="","",INDEX(PIs[[Column1]:[SS]],MATCH(Checklist48[[#This Row],[PIGUID]],PIs[GUID],0),4)),INDEX(PIs[[Column1]:[Ssbody]],MATCH(Checklist48[[#This Row],[SSGUID]],PIs[SSGUID],0),19)),INDEX(PIs[[Column1]:[SS]],MATCH(Checklist48[[#This Row],[SGUID]],PIs[SGUID],0),15))</f>
        <v>El aturdimiento de las especies acuáticas de cultivo se realiza de manera eficaz, teniendo en cuenta el bienestar de dichas especies.</v>
      </c>
      <c r="L307" s="57" t="str">
        <f>IF(Checklist48[[#This Row],[SGUID]]="",IF(Checklist48[[#This Row],[SSGUID]]="",INDEX(PIs[[Column1]:[SS]],MATCH(Checklist48[[#This Row],[PIGUID]],PIs[GUID],0),6),""),"")</f>
        <v>Las especies acuáticas de cultivo se deben aturdir utilizando un método eficaz de aturdimiento que las deje inmediatamente inconscientes. Debe haber procedimientos de vigilancia.
Los procedimientos de vigilancia deben incluir la guía del fabricante (cuando corresponda) y la eficacia del sistema de aturdimiento. Consulte el “Código sanitario para los animales acuáticos de la OIE”, sección “Métodos de aturdimiento y matanza” de la Organización Mundial de Sanidad Animal (www.oie.int).
Si hay tecnología disponible para una especie determinada y esta ha demostrado ser efectiva, se deben eliminar progresivamente los métodos de aturdimiento con hielo o asfixia.</v>
      </c>
      <c r="M307" s="57" t="str">
        <f>IF(Checklist48[[#This Row],[SSGUID]]="",IF(Checklist48[[#This Row],[PIGUID]]="","",INDEX(PIs[[Column1]:[SS]],MATCH(Checklist48[[#This Row],[PIGUID]],PIs[GUID],0),8)),"")</f>
        <v>Obligación Mayor</v>
      </c>
      <c r="N307" s="84"/>
      <c r="O307" s="84"/>
      <c r="P307" s="57" t="str">
        <f>IF(Checklist48[[#This Row],[ifna]]="NA","",IF(Checklist48[[#This Row],[RelatedPQ]]=0,"",IF(Checklist48[[#This Row],[RelatedPQ]]="","",IF((INDEX(S2PQ_relational[],MATCH(Checklist48[[#This Row],[PIGUID&amp;NO]],S2PQ_relational[PIGUID &amp; "NO"],0),1))=Checklist48[[#This Row],[PIGUID]],"no aplicable",""))))</f>
        <v/>
      </c>
      <c r="Q307" s="57" t="str">
        <f>IF(Checklist48[[#This Row],[N/A]]="no aplicable",INDEX(S2PQ[[Preguntas del paso 2]:[Justification]],MATCH(Checklist48[[#This Row],[RelatedPQ]],S2PQ[S2PQGUID],0),3),"")</f>
        <v/>
      </c>
      <c r="R307" s="84"/>
    </row>
    <row r="308" spans="2:18" ht="78.75" x14ac:dyDescent="0.25">
      <c r="B308" s="51"/>
      <c r="C308" s="46"/>
      <c r="D308" s="58">
        <f>IF(Checklist48[[#This Row],[SGUID]]="",IF(Checklist48[[#This Row],[SSGUID]]="",0,1),1)</f>
        <v>0</v>
      </c>
      <c r="E308" s="46" t="s">
        <v>335</v>
      </c>
      <c r="F308" s="55" t="str">
        <f>_xlfn.IFNA(Checklist48[[#This Row],[RelatedPQ]],"NA")</f>
        <v>NA</v>
      </c>
      <c r="G308" s="55" t="e">
        <f>IF(Checklist48[[#This Row],[PIGUID]]="","",INDEX(S2PQ_relational[],MATCH(Checklist48[[#This Row],[PIGUID&amp;NO]],S2PQ_relational[PIGUID &amp; "NO"],0),2))</f>
        <v>#N/A</v>
      </c>
      <c r="H308" s="55" t="str">
        <f>Checklist48[[#This Row],[PIGUID]]&amp;"NO"</f>
        <v>4qMozofCzwfrQxuaLOYDm3NO</v>
      </c>
      <c r="I308" s="55" t="b">
        <f>IF(Checklist48[[#This Row],[PIGUID]]="","",INDEX(PIs[NA Exempt],MATCH(Checklist48[[#This Row],[PIGUID]],PIs[GUID],0),1))</f>
        <v>0</v>
      </c>
      <c r="J308" s="57" t="str">
        <f>IF(Checklist48[[#This Row],[SGUID]]="",IF(Checklist48[[#This Row],[SSGUID]]="",IF(Checklist48[[#This Row],[PIGUID]]="","",INDEX(PIs[[Column1]:[SS]],MATCH(Checklist48[[#This Row],[PIGUID]],PIs[GUID],0),2)),INDEX(PIs[[Column1]:[SS]],MATCH(Checklist48[[#This Row],[SSGUID]],PIs[SSGUID],0),18)),INDEX(PIs[[Column1]:[SS]],MATCH(Checklist48[[#This Row],[SGUID]],PIs[SGUID],0),14))</f>
        <v>AQ-GFS 26.01.05</v>
      </c>
      <c r="K308" s="57" t="str">
        <f>IF(Checklist48[[#This Row],[SGUID]]="",IF(Checklist48[[#This Row],[SSGUID]]="",IF(Checklist48[[#This Row],[PIGUID]]="","",INDEX(PIs[[Column1]:[SS]],MATCH(Checklist48[[#This Row],[PIGUID]],PIs[GUID],0),4)),INDEX(PIs[[Column1]:[Ssbody]],MATCH(Checklist48[[#This Row],[SSGUID]],PIs[SSGUID],0),19)),INDEX(PIs[[Column1]:[SS]],MATCH(Checklist48[[#This Row],[SGUID]],PIs[SGUID],0),15))</f>
        <v>El desangrado de las especies acuáticas de cultivo se realiza inmediatamente después del aturdimiento.</v>
      </c>
      <c r="L308" s="57" t="str">
        <f>IF(Checklist48[[#This Row],[SGUID]]="",IF(Checklist48[[#This Row],[SSGUID]]="",INDEX(PIs[[Column1]:[SS]],MATCH(Checklist48[[#This Row],[PIGUID]],PIs[GUID],0),6),""),"")</f>
        <v>El desangrado de las especies acuáticas de cultivo se debe realizar inmediatamente después del aturdimiento, y estas permanecen inconscientes mientras mueren desangradas. Debe haber establecidos procedimientos de vigilancia para verificar que ninguna especie acuática de cultivo muestre signos de recuperación.</v>
      </c>
      <c r="M308" s="57" t="str">
        <f>IF(Checklist48[[#This Row],[SSGUID]]="",IF(Checklist48[[#This Row],[PIGUID]]="","",INDEX(PIs[[Column1]:[SS]],MATCH(Checklist48[[#This Row],[PIGUID]],PIs[GUID],0),8)),"")</f>
        <v>Obligación Mayor</v>
      </c>
      <c r="N308" s="84"/>
      <c r="O308" s="84"/>
      <c r="P308" s="57" t="str">
        <f>IF(Checklist48[[#This Row],[ifna]]="NA","",IF(Checklist48[[#This Row],[RelatedPQ]]=0,"",IF(Checklist48[[#This Row],[RelatedPQ]]="","",IF((INDEX(S2PQ_relational[],MATCH(Checklist48[[#This Row],[PIGUID&amp;NO]],S2PQ_relational[PIGUID &amp; "NO"],0),1))=Checklist48[[#This Row],[PIGUID]],"no aplicable",""))))</f>
        <v/>
      </c>
      <c r="Q308" s="57" t="str">
        <f>IF(Checklist48[[#This Row],[N/A]]="no aplicable",INDEX(S2PQ[[Preguntas del paso 2]:[Justification]],MATCH(Checklist48[[#This Row],[RelatedPQ]],S2PQ[S2PQGUID],0),3),"")</f>
        <v/>
      </c>
      <c r="R308" s="84"/>
    </row>
    <row r="309" spans="2:18" ht="33.75" x14ac:dyDescent="0.25">
      <c r="B309" s="51"/>
      <c r="C309" s="46" t="s">
        <v>354</v>
      </c>
      <c r="D309" s="58">
        <f>IF(Checklist48[[#This Row],[SGUID]]="",IF(Checklist48[[#This Row],[SSGUID]]="",0,1),1)</f>
        <v>1</v>
      </c>
      <c r="E309" s="46"/>
      <c r="F309" s="55" t="str">
        <f>_xlfn.IFNA(Checklist48[[#This Row],[RelatedPQ]],"NA")</f>
        <v/>
      </c>
      <c r="G309" s="55" t="str">
        <f>IF(Checklist48[[#This Row],[PIGUID]]="","",INDEX(S2PQ_relational[],MATCH(Checklist48[[#This Row],[PIGUID&amp;NO]],S2PQ_relational[PIGUID &amp; "NO"],0),2))</f>
        <v/>
      </c>
      <c r="H309" s="55" t="str">
        <f>Checklist48[[#This Row],[PIGUID]]&amp;"NO"</f>
        <v>NO</v>
      </c>
      <c r="I309" s="55" t="str">
        <f>IF(Checklist48[[#This Row],[PIGUID]]="","",INDEX(PIs[NA Exempt],MATCH(Checklist48[[#This Row],[PIGUID]],PIs[GUID],0),1))</f>
        <v/>
      </c>
      <c r="J309" s="57" t="str">
        <f>IF(Checklist48[[#This Row],[SGUID]]="",IF(Checklist48[[#This Row],[SSGUID]]="",IF(Checklist48[[#This Row],[PIGUID]]="","",INDEX(PIs[[Column1]:[SS]],MATCH(Checklist48[[#This Row],[PIGUID]],PIs[GUID],0),2)),INDEX(PIs[[Column1]:[SS]],MATCH(Checklist48[[#This Row],[SSGUID]],PIs[SSGUID],0),18)),INDEX(PIs[[Column1]:[SS]],MATCH(Checklist48[[#This Row],[SGUID]],PIs[SGUID],0),14))</f>
        <v>AQ 26.02 Aguas con sangre</v>
      </c>
      <c r="K309" s="57" t="str">
        <f>IF(Checklist48[[#This Row],[SGUID]]="",IF(Checklist48[[#This Row],[SSGUID]]="",IF(Checklist48[[#This Row],[PIGUID]]="","",INDEX(PIs[[Column1]:[SS]],MATCH(Checklist48[[#This Row],[PIGUID]],PIs[GUID],0),4)),INDEX(PIs[[Column1]:[Ssbody]],MATCH(Checklist48[[#This Row],[SSGUID]],PIs[SSGUID],0),19)),INDEX(PIs[[Column1]:[SS]],MATCH(Checklist48[[#This Row],[SGUID]],PIs[SGUID],0),15))</f>
        <v>-</v>
      </c>
      <c r="L309" s="57" t="str">
        <f>IF(Checklist48[[#This Row],[SGUID]]="",IF(Checklist48[[#This Row],[SSGUID]]="",INDEX(PIs[[Column1]:[SS]],MATCH(Checklist48[[#This Row],[PIGUID]],PIs[GUID],0),6),""),"")</f>
        <v/>
      </c>
      <c r="M309" s="57" t="str">
        <f>IF(Checklist48[[#This Row],[SSGUID]]="",IF(Checklist48[[#This Row],[PIGUID]]="","",INDEX(PIs[[Column1]:[SS]],MATCH(Checklist48[[#This Row],[PIGUID]],PIs[GUID],0),8)),"")</f>
        <v/>
      </c>
      <c r="N309" s="84"/>
      <c r="O309" s="84"/>
      <c r="P309" s="57" t="str">
        <f>IF(Checklist48[[#This Row],[ifna]]="NA","",IF(Checklist48[[#This Row],[RelatedPQ]]=0,"",IF(Checklist48[[#This Row],[RelatedPQ]]="","",IF((INDEX(S2PQ_relational[],MATCH(Checklist48[[#This Row],[PIGUID&amp;NO]],S2PQ_relational[PIGUID &amp; "NO"],0),1))=Checklist48[[#This Row],[PIGUID]],"no aplicable",""))))</f>
        <v/>
      </c>
      <c r="Q309" s="57" t="str">
        <f>IF(Checklist48[[#This Row],[N/A]]="no aplicable",INDEX(S2PQ[[Preguntas del paso 2]:[Justification]],MATCH(Checklist48[[#This Row],[RelatedPQ]],S2PQ[S2PQGUID],0),3),"")</f>
        <v/>
      </c>
      <c r="R309" s="84"/>
    </row>
    <row r="310" spans="2:18" ht="67.5" x14ac:dyDescent="0.25">
      <c r="B310" s="51"/>
      <c r="C310" s="46"/>
      <c r="D310" s="58">
        <f>IF(Checklist48[[#This Row],[SGUID]]="",IF(Checklist48[[#This Row],[SSGUID]]="",0,1),1)</f>
        <v>0</v>
      </c>
      <c r="E310" s="46" t="s">
        <v>348</v>
      </c>
      <c r="F310" s="55" t="str">
        <f>_xlfn.IFNA(Checklist48[[#This Row],[RelatedPQ]],"NA")</f>
        <v>NA</v>
      </c>
      <c r="G310" s="55" t="e">
        <f>IF(Checklist48[[#This Row],[PIGUID]]="","",INDEX(S2PQ_relational[],MATCH(Checklist48[[#This Row],[PIGUID&amp;NO]],S2PQ_relational[PIGUID &amp; "NO"],0),2))</f>
        <v>#N/A</v>
      </c>
      <c r="H310" s="55" t="str">
        <f>Checklist48[[#This Row],[PIGUID]]&amp;"NO"</f>
        <v>VRG6SrwbVKrZrXujm9crDNO</v>
      </c>
      <c r="I310" s="55" t="b">
        <f>IF(Checklist48[[#This Row],[PIGUID]]="","",INDEX(PIs[NA Exempt],MATCH(Checklist48[[#This Row],[PIGUID]],PIs[GUID],0),1))</f>
        <v>0</v>
      </c>
      <c r="J310" s="57" t="str">
        <f>IF(Checklist48[[#This Row],[SGUID]]="",IF(Checklist48[[#This Row],[SSGUID]]="",IF(Checklist48[[#This Row],[PIGUID]]="","",INDEX(PIs[[Column1]:[SS]],MATCH(Checklist48[[#This Row],[PIGUID]],PIs[GUID],0),2)),INDEX(PIs[[Column1]:[SS]],MATCH(Checklist48[[#This Row],[SSGUID]],PIs[SSGUID],0),18)),INDEX(PIs[[Column1]:[SS]],MATCH(Checklist48[[#This Row],[SGUID]],PIs[SGUID],0),14))</f>
        <v>AQ-GFS 26.02.01</v>
      </c>
      <c r="K310" s="57" t="str">
        <f>IF(Checklist48[[#This Row],[SGUID]]="",IF(Checklist48[[#This Row],[SSGUID]]="",IF(Checklist48[[#This Row],[PIGUID]]="","",INDEX(PIs[[Column1]:[SS]],MATCH(Checklist48[[#This Row],[PIGUID]],PIs[GUID],0),4)),INDEX(PIs[[Column1]:[Ssbody]],MATCH(Checklist48[[#This Row],[SSGUID]],PIs[SSGUID],0),19)),INDEX(PIs[[Column1]:[SS]],MATCH(Checklist48[[#This Row],[SGUID]],PIs[SGUID],0),15))</f>
        <v>El agua con sangre se recoge y trata antes de procederse a su eliminación, y no supone ninguna amenaza a la sanidad animal ni al medio ambiente.</v>
      </c>
      <c r="L310" s="57" t="str">
        <f>IF(Checklist48[[#This Row],[SGUID]]="",IF(Checklist48[[#This Row],[SSGUID]]="",INDEX(PIs[[Column1]:[SS]],MATCH(Checklist48[[#This Row],[PIGUID]],PIs[GUID],0),6),""),"")</f>
        <v>Toda el agua con sangre debe contenerse para su eliminación. El tratamiento debe asegurar que no exista ninguna amenaza a la sanidad animal ni al medio ambiente. Los registros de recogida y eliminación deben estar disponibles para la auditoría realizada por el organismo de certificación (OC).</v>
      </c>
      <c r="M310" s="57" t="str">
        <f>IF(Checklist48[[#This Row],[SSGUID]]="",IF(Checklist48[[#This Row],[PIGUID]]="","",INDEX(PIs[[Column1]:[SS]],MATCH(Checklist48[[#This Row],[PIGUID]],PIs[GUID],0),8)),"")</f>
        <v>Obligación Mayor</v>
      </c>
      <c r="N310" s="84"/>
      <c r="O310" s="84"/>
      <c r="P310" s="57" t="str">
        <f>IF(Checklist48[[#This Row],[ifna]]="NA","",IF(Checklist48[[#This Row],[RelatedPQ]]=0,"",IF(Checklist48[[#This Row],[RelatedPQ]]="","",IF((INDEX(S2PQ_relational[],MATCH(Checklist48[[#This Row],[PIGUID&amp;NO]],S2PQ_relational[PIGUID &amp; "NO"],0),1))=Checklist48[[#This Row],[PIGUID]],"no aplicable",""))))</f>
        <v/>
      </c>
      <c r="Q310" s="57" t="str">
        <f>IF(Checklist48[[#This Row],[N/A]]="no aplicable",INDEX(S2PQ[[Preguntas del paso 2]:[Justification]],MATCH(Checklist48[[#This Row],[RelatedPQ]],S2PQ[S2PQGUID],0),3),"")</f>
        <v/>
      </c>
      <c r="R310" s="84"/>
    </row>
    <row r="311" spans="2:18" ht="22.5" x14ac:dyDescent="0.25">
      <c r="B311" s="51" t="s">
        <v>347</v>
      </c>
      <c r="C311" s="46"/>
      <c r="D311" s="58">
        <f>IF(Checklist48[[#This Row],[SGUID]]="",IF(Checklist48[[#This Row],[SSGUID]]="",0,1),1)</f>
        <v>1</v>
      </c>
      <c r="E311" s="46"/>
      <c r="F311" s="55" t="str">
        <f>_xlfn.IFNA(Checklist48[[#This Row],[RelatedPQ]],"NA")</f>
        <v/>
      </c>
      <c r="G311" s="55" t="str">
        <f>IF(Checklist48[[#This Row],[PIGUID]]="","",INDEX(S2PQ_relational[],MATCH(Checklist48[[#This Row],[PIGUID&amp;NO]],S2PQ_relational[PIGUID &amp; "NO"],0),2))</f>
        <v/>
      </c>
      <c r="H311" s="55" t="str">
        <f>Checklist48[[#This Row],[PIGUID]]&amp;"NO"</f>
        <v>NO</v>
      </c>
      <c r="I311" s="55" t="str">
        <f>IF(Checklist48[[#This Row],[PIGUID]]="","",INDEX(PIs[NA Exempt],MATCH(Checklist48[[#This Row],[PIGUID]],PIs[GUID],0),1))</f>
        <v/>
      </c>
      <c r="J311" s="57" t="str">
        <f>IF(Checklist48[[#This Row],[SGUID]]="",IF(Checklist48[[#This Row],[SSGUID]]="",IF(Checklist48[[#This Row],[PIGUID]]="","",INDEX(PIs[[Column1]:[SS]],MATCH(Checklist48[[#This Row],[PIGUID]],PIs[GUID],0),2)),INDEX(PIs[[Column1]:[SS]],MATCH(Checklist48[[#This Row],[SSGUID]],PIs[SSGUID],0),18)),INDEX(PIs[[Column1]:[SS]],MATCH(Checklist48[[#This Row],[SGUID]],PIs[SGUID],0),14))</f>
        <v>AQ 27 DEPURACIÓN</v>
      </c>
      <c r="K311" s="57" t="str">
        <f>IF(Checklist48[[#This Row],[SGUID]]="",IF(Checklist48[[#This Row],[SSGUID]]="",IF(Checklist48[[#This Row],[PIGUID]]="","",INDEX(PIs[[Column1]:[SS]],MATCH(Checklist48[[#This Row],[PIGUID]],PIs[GUID],0),4)),INDEX(PIs[[Column1]:[Ssbody]],MATCH(Checklist48[[#This Row],[SSGUID]],PIs[SSGUID],0),19)),INDEX(PIs[[Column1]:[SS]],MATCH(Checklist48[[#This Row],[SGUID]],PIs[SGUID],0),15))</f>
        <v>-</v>
      </c>
      <c r="L311" s="57" t="str">
        <f>IF(Checklist48[[#This Row],[SGUID]]="",IF(Checklist48[[#This Row],[SSGUID]]="",INDEX(PIs[[Column1]:[SS]],MATCH(Checklist48[[#This Row],[PIGUID]],PIs[GUID],0),6),""),"")</f>
        <v/>
      </c>
      <c r="M311" s="57" t="str">
        <f>IF(Checklist48[[#This Row],[SSGUID]]="",IF(Checklist48[[#This Row],[PIGUID]]="","",INDEX(PIs[[Column1]:[SS]],MATCH(Checklist48[[#This Row],[PIGUID]],PIs[GUID],0),8)),"")</f>
        <v/>
      </c>
      <c r="N311" s="84"/>
      <c r="O311" s="84"/>
      <c r="P311" s="57" t="str">
        <f>IF(Checklist48[[#This Row],[ifna]]="NA","",IF(Checklist48[[#This Row],[RelatedPQ]]=0,"",IF(Checklist48[[#This Row],[RelatedPQ]]="","",IF((INDEX(S2PQ_relational[],MATCH(Checklist48[[#This Row],[PIGUID&amp;NO]],S2PQ_relational[PIGUID &amp; "NO"],0),1))=Checklist48[[#This Row],[PIGUID]],"no aplicable",""))))</f>
        <v/>
      </c>
      <c r="Q311" s="57" t="str">
        <f>IF(Checklist48[[#This Row],[N/A]]="no aplicable",INDEX(S2PQ[[Preguntas del paso 2]:[Justification]],MATCH(Checklist48[[#This Row],[RelatedPQ]],S2PQ[S2PQGUID],0),3),"")</f>
        <v/>
      </c>
      <c r="R311" s="84"/>
    </row>
    <row r="312" spans="2:18" ht="33.75" hidden="1" x14ac:dyDescent="0.25">
      <c r="B312" s="51"/>
      <c r="C312" s="46" t="s">
        <v>50</v>
      </c>
      <c r="D312" s="58">
        <f>IF(Checklist48[[#This Row],[SGUID]]="",IF(Checklist48[[#This Row],[SSGUID]]="",0,1),1)</f>
        <v>1</v>
      </c>
      <c r="E312" s="46"/>
      <c r="F312" s="55" t="str">
        <f>_xlfn.IFNA(Checklist48[[#This Row],[RelatedPQ]],"NA")</f>
        <v/>
      </c>
      <c r="G312" s="55" t="str">
        <f>IF(Checklist48[[#This Row],[PIGUID]]="","",INDEX(S2PQ_relational[],MATCH(Checklist48[[#This Row],[PIGUID&amp;NO]],S2PQ_relational[PIGUID &amp; "NO"],0),2))</f>
        <v/>
      </c>
      <c r="H312" s="55" t="str">
        <f>Checklist48[[#This Row],[PIGUID]]&amp;"NO"</f>
        <v>NO</v>
      </c>
      <c r="I312" s="55" t="str">
        <f>IF(Checklist48[[#This Row],[PIGUID]]="","",INDEX(PIs[NA Exempt],MATCH(Checklist48[[#This Row],[PIGUID]],PIs[GUID],0),1))</f>
        <v/>
      </c>
      <c r="J312" s="57" t="str">
        <f>IF(Checklist48[[#This Row],[SGUID]]="",IF(Checklist48[[#This Row],[SSGUID]]="",IF(Checklist48[[#This Row],[PIGUID]]="","",INDEX(PIs[[Column1]:[SS]],MATCH(Checklist48[[#This Row],[PIGUID]],PIs[GUID],0),2)),INDEX(PIs[[Column1]:[SS]],MATCH(Checklist48[[#This Row],[SSGUID]],PIs[SSGUID],0),18)),INDEX(PIs[[Column1]:[SS]],MATCH(Checklist48[[#This Row],[SGUID]],PIs[SGUID],0),14))</f>
        <v>-</v>
      </c>
      <c r="K312" s="57" t="str">
        <f>IF(Checklist48[[#This Row],[SGUID]]="",IF(Checklist48[[#This Row],[SSGUID]]="",IF(Checklist48[[#This Row],[PIGUID]]="","",INDEX(PIs[[Column1]:[SS]],MATCH(Checklist48[[#This Row],[PIGUID]],PIs[GUID],0),4)),INDEX(PIs[[Column1]:[Ssbody]],MATCH(Checklist48[[#This Row],[SSGUID]],PIs[SSGUID],0),19)),INDEX(PIs[[Column1]:[SS]],MATCH(Checklist48[[#This Row],[SGUID]],PIs[SGUID],0),15))</f>
        <v>-</v>
      </c>
      <c r="L312" s="57" t="str">
        <f>IF(Checklist48[[#This Row],[SGUID]]="",IF(Checklist48[[#This Row],[SSGUID]]="",INDEX(PIs[[Column1]:[SS]],MATCH(Checklist48[[#This Row],[PIGUID]],PIs[GUID],0),6),""),"")</f>
        <v/>
      </c>
      <c r="M312" s="57" t="str">
        <f>IF(Checklist48[[#This Row],[SSGUID]]="",IF(Checklist48[[#This Row],[PIGUID]]="","",INDEX(PIs[[Column1]:[SS]],MATCH(Checklist48[[#This Row],[PIGUID]],PIs[GUID],0),8)),"")</f>
        <v/>
      </c>
      <c r="N312" s="84"/>
      <c r="O312" s="84"/>
      <c r="P312" s="57" t="str">
        <f>IF(Checklist48[[#This Row],[ifna]]="NA","",IF(Checklist48[[#This Row],[RelatedPQ]]=0,"",IF(Checklist48[[#This Row],[RelatedPQ]]="","",IF((INDEX(S2PQ_relational[],MATCH(Checklist48[[#This Row],[PIGUID&amp;NO]],S2PQ_relational[PIGUID &amp; "NO"],0),1))=Checklist48[[#This Row],[PIGUID]],"no aplicable",""))))</f>
        <v/>
      </c>
      <c r="Q312" s="57" t="str">
        <f>IF(Checklist48[[#This Row],[N/A]]="no aplicable",INDEX(S2PQ[[Preguntas del paso 2]:[Justification]],MATCH(Checklist48[[#This Row],[RelatedPQ]],S2PQ[S2PQGUID],0),3),"")</f>
        <v/>
      </c>
      <c r="R312" s="84"/>
    </row>
    <row r="313" spans="2:18" ht="157.5" x14ac:dyDescent="0.25">
      <c r="B313" s="51"/>
      <c r="C313" s="46"/>
      <c r="D313" s="58">
        <f>IF(Checklist48[[#This Row],[SGUID]]="",IF(Checklist48[[#This Row],[SSGUID]]="",0,1),1)</f>
        <v>0</v>
      </c>
      <c r="E313" s="46" t="s">
        <v>341</v>
      </c>
      <c r="F313" s="55" t="str">
        <f>_xlfn.IFNA(Checklist48[[#This Row],[RelatedPQ]],"NA")</f>
        <v>NA</v>
      </c>
      <c r="G313" s="55" t="e">
        <f>IF(Checklist48[[#This Row],[PIGUID]]="","",INDEX(S2PQ_relational[],MATCH(Checklist48[[#This Row],[PIGUID&amp;NO]],S2PQ_relational[PIGUID &amp; "NO"],0),2))</f>
        <v>#N/A</v>
      </c>
      <c r="H313" s="55" t="str">
        <f>Checklist48[[#This Row],[PIGUID]]&amp;"NO"</f>
        <v>6fcJCXzXQ9ph2xVarzryWeNO</v>
      </c>
      <c r="I313" s="55" t="b">
        <f>IF(Checklist48[[#This Row],[PIGUID]]="","",INDEX(PIs[NA Exempt],MATCH(Checklist48[[#This Row],[PIGUID]],PIs[GUID],0),1))</f>
        <v>0</v>
      </c>
      <c r="J313" s="57" t="str">
        <f>IF(Checklist48[[#This Row],[SGUID]]="",IF(Checklist48[[#This Row],[SSGUID]]="",IF(Checklist48[[#This Row],[PIGUID]]="","",INDEX(PIs[[Column1]:[SS]],MATCH(Checklist48[[#This Row],[PIGUID]],PIs[GUID],0),2)),INDEX(PIs[[Column1]:[SS]],MATCH(Checklist48[[#This Row],[SSGUID]],PIs[SSGUID],0),18)),INDEX(PIs[[Column1]:[SS]],MATCH(Checklist48[[#This Row],[SGUID]],PIs[SGUID],0),14))</f>
        <v>AQ-GFS 27.01</v>
      </c>
      <c r="K313" s="57" t="str">
        <f>IF(Checklist48[[#This Row],[SGUID]]="",IF(Checklist48[[#This Row],[SSGUID]]="",IF(Checklist48[[#This Row],[PIGUID]]="","",INDEX(PIs[[Column1]:[SS]],MATCH(Checklist48[[#This Row],[PIGUID]],PIs[GUID],0),4)),INDEX(PIs[[Column1]:[Ssbody]],MATCH(Checklist48[[#This Row],[SSGUID]],PIs[SSGUID],0),19)),INDEX(PIs[[Column1]:[SS]],MATCH(Checklist48[[#This Row],[SGUID]],PIs[SGUID],0),15))</f>
        <v>Los moluscos bivalvos suministrados directamente al consumidor se depuran.</v>
      </c>
      <c r="L313" s="57" t="str">
        <f>IF(Checklist48[[#This Row],[SGUID]]="",IF(Checklist48[[#This Row],[SSGUID]]="",INDEX(PIs[[Column1]:[SS]],MATCH(Checklist48[[#This Row],[PIGUID]],PIs[GUID],0),6),""),"")</f>
        <v>Las fincas acuícolas que producen moluscos bivalvos para destinarlos directamente al consumo humano deben llevar a cabo la depuración de los mismos de acuerdo con los requisitos legales o las normas del sector, y de acuerdo con los requisitos del Codex Alimentarius. Debe haber registros de las depuraciones con tiempos y parámetros de éxito. Todos los lotes de moluscos bivalvos se deben rastrear hasta las áreas de cosecha cuando se reciben en las estaciones de depuración. La documentación o los procedimientos internos deben demostrar un plan de vigilancia, incluidas mareas rojas en los lugares en que se han cultivado los moluscos.</v>
      </c>
      <c r="M313" s="57" t="str">
        <f>IF(Checklist48[[#This Row],[SSGUID]]="",IF(Checklist48[[#This Row],[PIGUID]]="","",INDEX(PIs[[Column1]:[SS]],MATCH(Checklist48[[#This Row],[PIGUID]],PIs[GUID],0),8)),"")</f>
        <v>Obligación Mayor</v>
      </c>
      <c r="N313" s="84"/>
      <c r="O313" s="84"/>
      <c r="P313" s="57" t="str">
        <f>IF(Checklist48[[#This Row],[ifna]]="NA","",IF(Checklist48[[#This Row],[RelatedPQ]]=0,"",IF(Checklist48[[#This Row],[RelatedPQ]]="","",IF((INDEX(S2PQ_relational[],MATCH(Checklist48[[#This Row],[PIGUID&amp;NO]],S2PQ_relational[PIGUID &amp; "NO"],0),1))=Checklist48[[#This Row],[PIGUID]],"no aplicable",""))))</f>
        <v/>
      </c>
      <c r="Q313" s="57" t="str">
        <f>IF(Checklist48[[#This Row],[N/A]]="no aplicable",INDEX(S2PQ[[Preguntas del paso 2]:[Justification]],MATCH(Checklist48[[#This Row],[RelatedPQ]],S2PQ[S2PQGUID],0),3),"")</f>
        <v/>
      </c>
      <c r="R313" s="84"/>
    </row>
    <row r="314" spans="2:18" ht="56.25" x14ac:dyDescent="0.25">
      <c r="B314" s="51" t="s">
        <v>78</v>
      </c>
      <c r="C314" s="46"/>
      <c r="D314" s="58">
        <f>IF(Checklist48[[#This Row],[SGUID]]="",IF(Checklist48[[#This Row],[SSGUID]]="",0,1),1)</f>
        <v>1</v>
      </c>
      <c r="E314" s="46"/>
      <c r="F314" s="55" t="str">
        <f>_xlfn.IFNA(Checklist48[[#This Row],[RelatedPQ]],"NA")</f>
        <v/>
      </c>
      <c r="G314" s="55" t="str">
        <f>IF(Checklist48[[#This Row],[PIGUID]]="","",INDEX(S2PQ_relational[],MATCH(Checklist48[[#This Row],[PIGUID&amp;NO]],S2PQ_relational[PIGUID &amp; "NO"],0),2))</f>
        <v/>
      </c>
      <c r="H314" s="55" t="str">
        <f>Checklist48[[#This Row],[PIGUID]]&amp;"NO"</f>
        <v>NO</v>
      </c>
      <c r="I314" s="55" t="str">
        <f>IF(Checklist48[[#This Row],[PIGUID]]="","",INDEX(PIs[NA Exempt],MATCH(Checklist48[[#This Row],[PIGUID]],PIs[GUID],0),1))</f>
        <v/>
      </c>
      <c r="J314" s="57" t="str">
        <f>IF(Checklist48[[#This Row],[SGUID]]="",IF(Checklist48[[#This Row],[SSGUID]]="",IF(Checklist48[[#This Row],[PIGUID]]="","",INDEX(PIs[[Column1]:[SS]],MATCH(Checklist48[[#This Row],[PIGUID]],PIs[GUID],0),2)),INDEX(PIs[[Column1]:[SS]],MATCH(Checklist48[[#This Row],[SSGUID]],PIs[SSGUID],0),18)),INDEX(PIs[[Column1]:[SS]],MATCH(Checklist48[[#This Row],[SGUID]],PIs[SGUID],0),14))</f>
        <v>POSTCOSECHA: BALANCE DE MASAS Y TRAZABILIDAD</v>
      </c>
      <c r="K314" s="57" t="str">
        <f>IF(Checklist48[[#This Row],[SGUID]]="",IF(Checklist48[[#This Row],[SSGUID]]="",IF(Checklist48[[#This Row],[PIGUID]]="","",INDEX(PIs[[Column1]:[SS]],MATCH(Checklist48[[#This Row],[PIGUID]],PIs[GUID],0),4)),INDEX(PIs[[Column1]:[Ssbody]],MATCH(Checklist48[[#This Row],[SSGUID]],PIs[SSGUID],0),19)),INDEX(PIs[[Column1]:[SS]],MATCH(Checklist48[[#This Row],[SGUID]],PIs[SGUID],0),15))</f>
        <v>-</v>
      </c>
      <c r="L314" s="57" t="str">
        <f>IF(Checklist48[[#This Row],[SGUID]]="",IF(Checklist48[[#This Row],[SSGUID]]="",INDEX(PIs[[Column1]:[SS]],MATCH(Checklist48[[#This Row],[PIGUID]],PIs[GUID],0),6),""),"")</f>
        <v/>
      </c>
      <c r="M314" s="57" t="str">
        <f>IF(Checklist48[[#This Row],[SSGUID]]="",IF(Checklist48[[#This Row],[PIGUID]]="","",INDEX(PIs[[Column1]:[SS]],MATCH(Checklist48[[#This Row],[PIGUID]],PIs[GUID],0),8)),"")</f>
        <v/>
      </c>
      <c r="N314" s="84"/>
      <c r="O314" s="84"/>
      <c r="P314" s="57" t="str">
        <f>IF(Checklist48[[#This Row],[ifna]]="NA","",IF(Checklist48[[#This Row],[RelatedPQ]]=0,"",IF(Checklist48[[#This Row],[RelatedPQ]]="","",IF((INDEX(S2PQ_relational[],MATCH(Checklist48[[#This Row],[PIGUID&amp;NO]],S2PQ_relational[PIGUID &amp; "NO"],0),1))=Checklist48[[#This Row],[PIGUID]],"no aplicable",""))))</f>
        <v/>
      </c>
      <c r="Q314" s="57" t="str">
        <f>IF(Checklist48[[#This Row],[N/A]]="no aplicable",INDEX(S2PQ[[Preguntas del paso 2]:[Justification]],MATCH(Checklist48[[#This Row],[RelatedPQ]],S2PQ[S2PQGUID],0),3),"")</f>
        <v/>
      </c>
      <c r="R314" s="84"/>
    </row>
    <row r="315" spans="2:18" ht="45" x14ac:dyDescent="0.25">
      <c r="B315" s="51"/>
      <c r="C315" s="46" t="s">
        <v>251</v>
      </c>
      <c r="D315" s="58">
        <f>IF(Checklist48[[#This Row],[SGUID]]="",IF(Checklist48[[#This Row],[SSGUID]]="",0,1),1)</f>
        <v>1</v>
      </c>
      <c r="E315" s="46"/>
      <c r="F315" s="55" t="str">
        <f>_xlfn.IFNA(Checklist48[[#This Row],[RelatedPQ]],"NA")</f>
        <v/>
      </c>
      <c r="G315" s="55" t="str">
        <f>IF(Checklist48[[#This Row],[PIGUID]]="","",INDEX(S2PQ_relational[],MATCH(Checklist48[[#This Row],[PIGUID&amp;NO]],S2PQ_relational[PIGUID &amp; "NO"],0),2))</f>
        <v/>
      </c>
      <c r="H315" s="55" t="str">
        <f>Checklist48[[#This Row],[PIGUID]]&amp;"NO"</f>
        <v>NO</v>
      </c>
      <c r="I315" s="55" t="str">
        <f>IF(Checklist48[[#This Row],[PIGUID]]="","",INDEX(PIs[NA Exempt],MATCH(Checklist48[[#This Row],[PIGUID]],PIs[GUID],0),1))</f>
        <v/>
      </c>
      <c r="J315" s="57" t="str">
        <f>IF(Checklist48[[#This Row],[SGUID]]="",IF(Checklist48[[#This Row],[SSGUID]]="",IF(Checklist48[[#This Row],[PIGUID]]="","",INDEX(PIs[[Column1]:[SS]],MATCH(Checklist48[[#This Row],[PIGUID]],PIs[GUID],0),2)),INDEX(PIs[[Column1]:[SS]],MATCH(Checklist48[[#This Row],[SSGUID]],PIs[SSGUID],0),18)),INDEX(PIs[[Column1]:[SS]],MATCH(Checklist48[[#This Row],[SGUID]],PIs[SGUID],0),14))</f>
        <v>AQ 28.01 ESTRUCTURA DE GESTIÓN</v>
      </c>
      <c r="K315" s="57" t="str">
        <f>IF(Checklist48[[#This Row],[SGUID]]="",IF(Checklist48[[#This Row],[SSGUID]]="",IF(Checklist48[[#This Row],[PIGUID]]="","",INDEX(PIs[[Column1]:[SS]],MATCH(Checklist48[[#This Row],[PIGUID]],PIs[GUID],0),4)),INDEX(PIs[[Column1]:[Ssbody]],MATCH(Checklist48[[#This Row],[SSGUID]],PIs[SSGUID],0),19)),INDEX(PIs[[Column1]:[SS]],MATCH(Checklist48[[#This Row],[SGUID]],PIs[SGUID],0),15))</f>
        <v>Esta sección no se aplica si el productor solamente procesa los productos que él mismo cultiva y no está registrado en los sistemas TI GLOBALG.A.P. para propiedad paralela.</v>
      </c>
      <c r="L315" s="57" t="str">
        <f>IF(Checklist48[[#This Row],[SGUID]]="",IF(Checklist48[[#This Row],[SSGUID]]="",INDEX(PIs[[Column1]:[SS]],MATCH(Checklist48[[#This Row],[PIGUID]],PIs[GUID],0),6),""),"")</f>
        <v/>
      </c>
      <c r="M315" s="57" t="str">
        <f>IF(Checklist48[[#This Row],[SSGUID]]="",IF(Checklist48[[#This Row],[PIGUID]]="","",INDEX(PIs[[Column1]:[SS]],MATCH(Checklist48[[#This Row],[PIGUID]],PIs[GUID],0),8)),"")</f>
        <v/>
      </c>
      <c r="N315" s="84"/>
      <c r="O315" s="84"/>
      <c r="P315" s="57" t="str">
        <f>IF(Checklist48[[#This Row],[ifna]]="NA","",IF(Checklist48[[#This Row],[RelatedPQ]]=0,"",IF(Checklist48[[#This Row],[RelatedPQ]]="","",IF((INDEX(S2PQ_relational[],MATCH(Checklist48[[#This Row],[PIGUID&amp;NO]],S2PQ_relational[PIGUID &amp; "NO"],0),1))=Checklist48[[#This Row],[PIGUID]],"no aplicable",""))))</f>
        <v/>
      </c>
      <c r="Q315" s="57" t="str">
        <f>IF(Checklist48[[#This Row],[N/A]]="no aplicable",INDEX(S2PQ[[Preguntas del paso 2]:[Justification]],MATCH(Checklist48[[#This Row],[RelatedPQ]],S2PQ[S2PQGUID],0),3),"")</f>
        <v/>
      </c>
      <c r="R315" s="84"/>
    </row>
    <row r="316" spans="2:18" ht="56.25" x14ac:dyDescent="0.25">
      <c r="B316" s="51"/>
      <c r="C316" s="46"/>
      <c r="D316" s="58">
        <f>IF(Checklist48[[#This Row],[SGUID]]="",IF(Checklist48[[#This Row],[SSGUID]]="",0,1),1)</f>
        <v>0</v>
      </c>
      <c r="E316" s="46" t="s">
        <v>315</v>
      </c>
      <c r="F316" s="55" t="str">
        <f>_xlfn.IFNA(Checklist48[[#This Row],[RelatedPQ]],"NA")</f>
        <v>NA</v>
      </c>
      <c r="G316" s="55" t="e">
        <f>IF(Checklist48[[#This Row],[PIGUID]]="","",INDEX(S2PQ_relational[],MATCH(Checklist48[[#This Row],[PIGUID&amp;NO]],S2PQ_relational[PIGUID &amp; "NO"],0),2))</f>
        <v>#N/A</v>
      </c>
      <c r="H316" s="55" t="str">
        <f>Checklist48[[#This Row],[PIGUID]]&amp;"NO"</f>
        <v>2Gq1Bnsm9LWSgu0yYPGAqsNO</v>
      </c>
      <c r="I316" s="55" t="b">
        <f>IF(Checklist48[[#This Row],[PIGUID]]="","",INDEX(PIs[NA Exempt],MATCH(Checklist48[[#This Row],[PIGUID]],PIs[GUID],0),1))</f>
        <v>1</v>
      </c>
      <c r="J316" s="57" t="str">
        <f>IF(Checklist48[[#This Row],[SGUID]]="",IF(Checklist48[[#This Row],[SSGUID]]="",IF(Checklist48[[#This Row],[PIGUID]]="","",INDEX(PIs[[Column1]:[SS]],MATCH(Checklist48[[#This Row],[PIGUID]],PIs[GUID],0),2)),INDEX(PIs[[Column1]:[SS]],MATCH(Checklist48[[#This Row],[SSGUID]],PIs[SSGUID],0),18)),INDEX(PIs[[Column1]:[SS]],MATCH(Checklist48[[#This Row],[SGUID]],PIs[SGUID],0),14))</f>
        <v>AQ 28.01.01</v>
      </c>
      <c r="K316" s="57" t="str">
        <f>IF(Checklist48[[#This Row],[SGUID]]="",IF(Checklist48[[#This Row],[SSGUID]]="",IF(Checklist48[[#This Row],[PIGUID]]="","",INDEX(PIs[[Column1]:[SS]],MATCH(Checklist48[[#This Row],[PIGUID]],PIs[GUID],0),4)),INDEX(PIs[[Column1]:[Ssbody]],MATCH(Checklist48[[#This Row],[SSGUID]],PIs[SSGUID],0),19)),INDEX(PIs[[Column1]:[SS]],MATCH(Checklist48[[#This Row],[SGUID]],PIs[SGUID],0),15))</f>
        <v>Al productor se le ha otorgado el derecho legal de realizar la manipulación postcosecha de las especies acuáticas de cultivo.</v>
      </c>
      <c r="L316" s="57" t="str">
        <f>IF(Checklist48[[#This Row],[SGUID]]="",IF(Checklist48[[#This Row],[SSGUID]]="",INDEX(PIs[[Column1]:[SS]],MATCH(Checklist48[[#This Row],[PIGUID]],PIs[GUID],0),6),""),"")</f>
        <v>Debe haber documentación que demuestre claramente que al productor se le ha otorgado el derecho legal de realizar la manipulación postcosecha de las especies acuáticas de cultivo.
Sin opción de “N/A”.</v>
      </c>
      <c r="M316" s="57" t="str">
        <f>IF(Checklist48[[#This Row],[SSGUID]]="",IF(Checklist48[[#This Row],[PIGUID]]="","",INDEX(PIs[[Column1]:[SS]],MATCH(Checklist48[[#This Row],[PIGUID]],PIs[GUID],0),8)),"")</f>
        <v>Obligación Mayor</v>
      </c>
      <c r="N316" s="84"/>
      <c r="O316" s="84"/>
      <c r="P316" s="57" t="str">
        <f>IF(Checklist48[[#This Row],[ifna]]="NA","",IF(Checklist48[[#This Row],[RelatedPQ]]=0,"",IF(Checklist48[[#This Row],[RelatedPQ]]="","",IF((INDEX(S2PQ_relational[],MATCH(Checklist48[[#This Row],[PIGUID&amp;NO]],S2PQ_relational[PIGUID &amp; "NO"],0),1))=Checklist48[[#This Row],[PIGUID]],"no aplicable",""))))</f>
        <v/>
      </c>
      <c r="Q316" s="57" t="str">
        <f>IF(Checklist48[[#This Row],[N/A]]="no aplicable",INDEX(S2PQ[[Preguntas del paso 2]:[Justification]],MATCH(Checklist48[[#This Row],[RelatedPQ]],S2PQ[S2PQGUID],0),3),"")</f>
        <v/>
      </c>
      <c r="R316" s="84"/>
    </row>
    <row r="317" spans="2:18" ht="202.5" x14ac:dyDescent="0.25">
      <c r="B317" s="51"/>
      <c r="C317" s="46"/>
      <c r="D317" s="58">
        <f>IF(Checklist48[[#This Row],[SGUID]]="",IF(Checklist48[[#This Row],[SSGUID]]="",0,1),1)</f>
        <v>0</v>
      </c>
      <c r="E317" s="46" t="s">
        <v>309</v>
      </c>
      <c r="F317" s="55" t="str">
        <f>_xlfn.IFNA(Checklist48[[#This Row],[RelatedPQ]],"NA")</f>
        <v>NA</v>
      </c>
      <c r="G317" s="55" t="e">
        <f>IF(Checklist48[[#This Row],[PIGUID]]="","",INDEX(S2PQ_relational[],MATCH(Checklist48[[#This Row],[PIGUID&amp;NO]],S2PQ_relational[PIGUID &amp; "NO"],0),2))</f>
        <v>#N/A</v>
      </c>
      <c r="H317" s="55" t="str">
        <f>Checklist48[[#This Row],[PIGUID]]&amp;"NO"</f>
        <v>5MOzjWZD4xVF2vLBThyE9YNO</v>
      </c>
      <c r="I317" s="55" t="b">
        <f>IF(Checklist48[[#This Row],[PIGUID]]="","",INDEX(PIs[NA Exempt],MATCH(Checklist48[[#This Row],[PIGUID]],PIs[GUID],0),1))</f>
        <v>1</v>
      </c>
      <c r="J317" s="57" t="str">
        <f>IF(Checklist48[[#This Row],[SGUID]]="",IF(Checklist48[[#This Row],[SSGUID]]="",IF(Checklist48[[#This Row],[PIGUID]]="","",INDEX(PIs[[Column1]:[SS]],MATCH(Checklist48[[#This Row],[PIGUID]],PIs[GUID],0),2)),INDEX(PIs[[Column1]:[SS]],MATCH(Checklist48[[#This Row],[SSGUID]],PIs[SSGUID],0),18)),INDEX(PIs[[Column1]:[SS]],MATCH(Checklist48[[#This Row],[SGUID]],PIs[SGUID],0),14))</f>
        <v>AQ 28.01.02</v>
      </c>
      <c r="K317" s="57" t="str">
        <f>IF(Checklist48[[#This Row],[SGUID]]="",IF(Checklist48[[#This Row],[SSGUID]]="",IF(Checklist48[[#This Row],[PIGUID]]="","",INDEX(PIs[[Column1]:[SS]],MATCH(Checklist48[[#This Row],[PIGUID]],PIs[GUID],0),4)),INDEX(PIs[[Column1]:[Ssbody]],MATCH(Checklist48[[#This Row],[SSGUID]],PIs[SSGUID],0),19)),INDEX(PIs[[Column1]:[SS]],MATCH(Checklist48[[#This Row],[SGUID]],PIs[SGUID],0),15))</f>
        <v>El productor opera una estructura de gestión que considera los requisitos postcosecha, incluyendo procedimientos, procesos y formación del personal bien documentados que sean apropiados para el tamaño, el tipo y la complejidad de las actividades del centro postcosecha.</v>
      </c>
      <c r="L317" s="57" t="str">
        <f>IF(Checklist48[[#This Row],[SGUID]]="",IF(Checklist48[[#This Row],[SSGUID]]="",INDEX(PIs[[Column1]:[SS]],MATCH(Checklist48[[#This Row],[PIGUID]],PIs[GUID],0),6),""),"")</f>
        <v xml:space="preserve"> - El productor debe tener una persona que sea el responsable central de gestionar la conformidad con los criterios postcosecha, responder a las solicitudes de información y documentación, y comunicarse con los socios comerciales, el o los organismos de certificación (OC) y la secretaría GLOBALG.A.P. 
- El productor debe documentar los procedimientos y procesos de manipulación postcosecha de una manera apropiada para el tamaño, el tipo y la complejidad de las actividades del centro postcosecha. Referencia cruzada con AQ 02.02.
- Debe haber evidencia de que los trabajadores reciben formación en función de sus responsabilidades. Para la auditoría realizada por el OC debe haber disponible evidencia de formación en bienestar animal e inocuidad alimentaria (cuando esto corresponda a las operaciones).
Sin opción de “N/A”.</v>
      </c>
      <c r="M317" s="57" t="str">
        <f>IF(Checklist48[[#This Row],[SSGUID]]="",IF(Checklist48[[#This Row],[PIGUID]]="","",INDEX(PIs[[Column1]:[SS]],MATCH(Checklist48[[#This Row],[PIGUID]],PIs[GUID],0),8)),"")</f>
        <v>Obligación Mayor</v>
      </c>
      <c r="N317" s="84"/>
      <c r="O317" s="84"/>
      <c r="P317" s="57" t="str">
        <f>IF(Checklist48[[#This Row],[ifna]]="NA","",IF(Checklist48[[#This Row],[RelatedPQ]]=0,"",IF(Checklist48[[#This Row],[RelatedPQ]]="","",IF((INDEX(S2PQ_relational[],MATCH(Checklist48[[#This Row],[PIGUID&amp;NO]],S2PQ_relational[PIGUID &amp; "NO"],0),1))=Checklist48[[#This Row],[PIGUID]],"no aplicable",""))))</f>
        <v/>
      </c>
      <c r="Q317" s="57" t="str">
        <f>IF(Checklist48[[#This Row],[N/A]]="no aplicable",INDEX(S2PQ[[Preguntas del paso 2]:[Justification]],MATCH(Checklist48[[#This Row],[RelatedPQ]],S2PQ[S2PQGUID],0),3),"")</f>
        <v/>
      </c>
      <c r="R317" s="84"/>
    </row>
    <row r="318" spans="2:18" ht="67.5" x14ac:dyDescent="0.25">
      <c r="B318" s="51"/>
      <c r="C318" s="46"/>
      <c r="D318" s="58">
        <f>IF(Checklist48[[#This Row],[SGUID]]="",IF(Checklist48[[#This Row],[SSGUID]]="",0,1),1)</f>
        <v>0</v>
      </c>
      <c r="E318" s="46" t="s">
        <v>295</v>
      </c>
      <c r="F318" s="55" t="str">
        <f>_xlfn.IFNA(Checklist48[[#This Row],[RelatedPQ]],"NA")</f>
        <v>NA</v>
      </c>
      <c r="G318" s="55" t="e">
        <f>IF(Checklist48[[#This Row],[PIGUID]]="","",INDEX(S2PQ_relational[],MATCH(Checklist48[[#This Row],[PIGUID&amp;NO]],S2PQ_relational[PIGUID &amp; "NO"],0),2))</f>
        <v>#N/A</v>
      </c>
      <c r="H318" s="55" t="str">
        <f>Checklist48[[#This Row],[PIGUID]]&amp;"NO"</f>
        <v>6l5RYwqdioYyMKHR02pOFZNO</v>
      </c>
      <c r="I318" s="55" t="b">
        <f>IF(Checklist48[[#This Row],[PIGUID]]="","",INDEX(PIs[NA Exempt],MATCH(Checklist48[[#This Row],[PIGUID]],PIs[GUID],0),1))</f>
        <v>1</v>
      </c>
      <c r="J318" s="57" t="str">
        <f>IF(Checklist48[[#This Row],[SGUID]]="",IF(Checklist48[[#This Row],[SSGUID]]="",IF(Checklist48[[#This Row],[PIGUID]]="","",INDEX(PIs[[Column1]:[SS]],MATCH(Checklist48[[#This Row],[PIGUID]],PIs[GUID],0),2)),INDEX(PIs[[Column1]:[SS]],MATCH(Checklist48[[#This Row],[SSGUID]],PIs[SSGUID],0),18)),INDEX(PIs[[Column1]:[SS]],MATCH(Checklist48[[#This Row],[SGUID]],PIs[SGUID],0),14))</f>
        <v>AQ 28.01.03</v>
      </c>
      <c r="K318" s="57" t="str">
        <f>IF(Checklist48[[#This Row],[SGUID]]="",IF(Checklist48[[#This Row],[SSGUID]]="",IF(Checklist48[[#This Row],[PIGUID]]="","",INDEX(PIs[[Column1]:[SS]],MATCH(Checklist48[[#This Row],[PIGUID]],PIs[GUID],0),4)),INDEX(PIs[[Column1]:[Ssbody]],MATCH(Checklist48[[#This Row],[SSGUID]],PIs[SSGUID],0),19)),INDEX(PIs[[Column1]:[SS]],MATCH(Checklist48[[#This Row],[SGUID]],PIs[SGUID],0),15))</f>
        <v>Se realiza, a nivel del centro postcosecha, una autoevaluación/auditoría interna anual para evaluar la conformidad con la norma.</v>
      </c>
      <c r="L318" s="57" t="str">
        <f>IF(Checklist48[[#This Row],[SGUID]]="",IF(Checklist48[[#This Row],[SSGUID]]="",INDEX(PIs[[Column1]:[SS]],MATCH(Checklist48[[#This Row],[PIGUID]],PIs[GUID],0),6),""),"")</f>
        <v>El momento de la auditoría realizada por el organismo de certificación (OC), debe haber disponible una autoevaluación/auditoría interna completada, como mucho, hace 12 meses. Referencia cruzada con AQ 02.07.
Sin opción de “N/A”.</v>
      </c>
      <c r="M318" s="57" t="str">
        <f>IF(Checklist48[[#This Row],[SSGUID]]="",IF(Checklist48[[#This Row],[PIGUID]]="","",INDEX(PIs[[Column1]:[SS]],MATCH(Checklist48[[#This Row],[PIGUID]],PIs[GUID],0),8)),"")</f>
        <v>Obligación Mayor</v>
      </c>
      <c r="N318" s="84"/>
      <c r="O318" s="84"/>
      <c r="P318" s="57" t="str">
        <f>IF(Checklist48[[#This Row],[ifna]]="NA","",IF(Checklist48[[#This Row],[RelatedPQ]]=0,"",IF(Checklist48[[#This Row],[RelatedPQ]]="","",IF((INDEX(S2PQ_relational[],MATCH(Checklist48[[#This Row],[PIGUID&amp;NO]],S2PQ_relational[PIGUID &amp; "NO"],0),1))=Checklist48[[#This Row],[PIGUID]],"no aplicable",""))))</f>
        <v/>
      </c>
      <c r="Q318" s="57" t="str">
        <f>IF(Checklist48[[#This Row],[N/A]]="no aplicable",INDEX(S2PQ[[Preguntas del paso 2]:[Justification]],MATCH(Checklist48[[#This Row],[RelatedPQ]],S2PQ[S2PQGUID],0),3),"")</f>
        <v/>
      </c>
      <c r="R318" s="84"/>
    </row>
    <row r="319" spans="2:18" ht="326.25" x14ac:dyDescent="0.25">
      <c r="B319" s="51"/>
      <c r="C319" s="46"/>
      <c r="D319" s="58">
        <f>IF(Checklist48[[#This Row],[SGUID]]="",IF(Checklist48[[#This Row],[SSGUID]]="",0,1),1)</f>
        <v>0</v>
      </c>
      <c r="E319" s="46" t="s">
        <v>289</v>
      </c>
      <c r="F319" s="55" t="str">
        <f>_xlfn.IFNA(Checklist48[[#This Row],[RelatedPQ]],"NA")</f>
        <v>NA</v>
      </c>
      <c r="G319" s="55" t="e">
        <f>IF(Checklist48[[#This Row],[PIGUID]]="","",INDEX(S2PQ_relational[],MATCH(Checklist48[[#This Row],[PIGUID&amp;NO]],S2PQ_relational[PIGUID &amp; "NO"],0),2))</f>
        <v>#N/A</v>
      </c>
      <c r="H319" s="55" t="str">
        <f>Checklist48[[#This Row],[PIGUID]]&amp;"NO"</f>
        <v>wiDViGk5eCDfZFWv76ggYNO</v>
      </c>
      <c r="I319" s="55" t="b">
        <f>IF(Checklist48[[#This Row],[PIGUID]]="","",INDEX(PIs[NA Exempt],MATCH(Checklist48[[#This Row],[PIGUID]],PIs[GUID],0),1))</f>
        <v>1</v>
      </c>
      <c r="J319" s="57" t="str">
        <f>IF(Checklist48[[#This Row],[SGUID]]="",IF(Checklist48[[#This Row],[SSGUID]]="",IF(Checklist48[[#This Row],[PIGUID]]="","",INDEX(PIs[[Column1]:[SS]],MATCH(Checklist48[[#This Row],[PIGUID]],PIs[GUID],0),2)),INDEX(PIs[[Column1]:[SS]],MATCH(Checklist48[[#This Row],[SSGUID]],PIs[SSGUID],0),18)),INDEX(PIs[[Column1]:[SS]],MATCH(Checklist48[[#This Row],[SGUID]],PIs[SGUID],0),14))</f>
        <v>AQ 28.01.04</v>
      </c>
      <c r="K319" s="57" t="str">
        <f>IF(Checklist48[[#This Row],[SGUID]]="",IF(Checklist48[[#This Row],[SSGUID]]="",IF(Checklist48[[#This Row],[PIGUID]]="","",INDEX(PIs[[Column1]:[SS]],MATCH(Checklist48[[#This Row],[PIGUID]],PIs[GUID],0),4)),INDEX(PIs[[Column1]:[Ssbody]],MATCH(Checklist48[[#This Row],[SSGUID]],PIs[SSGUID],0),19)),INDEX(PIs[[Column1]:[SS]],MATCH(Checklist48[[#This Row],[SGUID]],PIs[SGUID],0),15))</f>
        <v>Se realiza un cálculo documentado del balance de masas para todos los procesos del centro postcosecha.</v>
      </c>
      <c r="L319" s="57" t="str">
        <f>IF(Checklist48[[#This Row],[SGUID]]="",IF(Checklist48[[#This Row],[SSGUID]]="",INDEX(PIs[[Column1]:[SS]],MATCH(Checklist48[[#This Row],[PIGUID]],PIs[GUID],0),6),""),"")</f>
        <v>La documentación del cálculo del balance de masas debe demostrar que la cantidad de productos vendidos como certificados no supera la cantidad de insumos de fuentes certificadas. Estas salidas se deben calcular restando a los insumos recibidos como certificados la pérdida por conversión y la cantidad almacenada.
Se debe registrar la información sobre la cantidad (peso) de todos los productos certificados, no certificados, entrantes, salientes y almacenados. Debe haber disponible un resumen de estos registros para facilitar el proceso de verificación del balance de masas.
Las tasas de pérdida por conversión (rendimiento del procesamiento) de las salidas certificadas procedentes de insumos certificados se debe calcular, verificar (en base al promedio de rendimiento industrial) y registrar para cada paso entre la recepción y el envío de productos certificados. Los registros de los cálculos de las tasas de pérdida por conversión deben estar disponibles para los auditores del organismo de certificación (OC). Se deben tener en cuenta parámetros como los subproductos generados, los artículos rechazados o devueltos, etc. Se debe disponer de una lista actualizada de las tasas de conversión.
Sin opción de “N/A”.</v>
      </c>
      <c r="M319" s="57" t="str">
        <f>IF(Checklist48[[#This Row],[SSGUID]]="",IF(Checklist48[[#This Row],[PIGUID]]="","",INDEX(PIs[[Column1]:[SS]],MATCH(Checklist48[[#This Row],[PIGUID]],PIs[GUID],0),8)),"")</f>
        <v>Obligación Mayor</v>
      </c>
      <c r="N319" s="84"/>
      <c r="O319" s="84"/>
      <c r="P319" s="57" t="str">
        <f>IF(Checklist48[[#This Row],[ifna]]="NA","",IF(Checklist48[[#This Row],[RelatedPQ]]=0,"",IF(Checklist48[[#This Row],[RelatedPQ]]="","",IF((INDEX(S2PQ_relational[],MATCH(Checklist48[[#This Row],[PIGUID&amp;NO]],S2PQ_relational[PIGUID &amp; "NO"],0),1))=Checklist48[[#This Row],[PIGUID]],"no aplicable",""))))</f>
        <v/>
      </c>
      <c r="Q319" s="57" t="str">
        <f>IF(Checklist48[[#This Row],[N/A]]="no aplicable",INDEX(S2PQ[[Preguntas del paso 2]:[Justification]],MATCH(Checklist48[[#This Row],[RelatedPQ]],S2PQ[S2PQGUID],0),3),"")</f>
        <v/>
      </c>
      <c r="R319" s="84"/>
    </row>
    <row r="320" spans="2:18" ht="78.75" x14ac:dyDescent="0.25">
      <c r="B320" s="51"/>
      <c r="C320" s="46"/>
      <c r="D320" s="58">
        <f>IF(Checklist48[[#This Row],[SGUID]]="",IF(Checklist48[[#This Row],[SSGUID]]="",0,1),1)</f>
        <v>0</v>
      </c>
      <c r="E320" s="46" t="s">
        <v>277</v>
      </c>
      <c r="F320" s="55" t="str">
        <f>_xlfn.IFNA(Checklist48[[#This Row],[RelatedPQ]],"NA")</f>
        <v>NA</v>
      </c>
      <c r="G320" s="55" t="e">
        <f>IF(Checklist48[[#This Row],[PIGUID]]="","",INDEX(S2PQ_relational[],MATCH(Checklist48[[#This Row],[PIGUID&amp;NO]],S2PQ_relational[PIGUID &amp; "NO"],0),2))</f>
        <v>#N/A</v>
      </c>
      <c r="H320" s="55" t="str">
        <f>Checklist48[[#This Row],[PIGUID]]&amp;"NO"</f>
        <v>5X0lOkdt3EOPLD0fvtyVj7NO</v>
      </c>
      <c r="I320" s="55" t="b">
        <f>IF(Checklist48[[#This Row],[PIGUID]]="","",INDEX(PIs[NA Exempt],MATCH(Checklist48[[#This Row],[PIGUID]],PIs[GUID],0),1))</f>
        <v>1</v>
      </c>
      <c r="J320" s="57" t="str">
        <f>IF(Checklist48[[#This Row],[SGUID]]="",IF(Checklist48[[#This Row],[SSGUID]]="",IF(Checklist48[[#This Row],[PIGUID]]="","",INDEX(PIs[[Column1]:[SS]],MATCH(Checklist48[[#This Row],[PIGUID]],PIs[GUID],0),2)),INDEX(PIs[[Column1]:[SS]],MATCH(Checklist48[[#This Row],[SSGUID]],PIs[SSGUID],0),18)),INDEX(PIs[[Column1]:[SS]],MATCH(Checklist48[[#This Row],[SGUID]],PIs[SGUID],0),14))</f>
        <v>AQ 28.01.05</v>
      </c>
      <c r="K320" s="57" t="str">
        <f>IF(Checklist48[[#This Row],[SGUID]]="",IF(Checklist48[[#This Row],[SSGUID]]="",IF(Checklist48[[#This Row],[PIGUID]]="","",INDEX(PIs[[Column1]:[SS]],MATCH(Checklist48[[#This Row],[PIGUID]],PIs[GUID],0),4)),INDEX(PIs[[Column1]:[Ssbody]],MATCH(Checklist48[[#This Row],[SSGUID]],PIs[SSGUID],0),19)),INDEX(PIs[[Column1]:[SS]],MATCH(Checklist48[[#This Row],[SGUID]],PIs[SGUID],0),15))</f>
        <v>Para cada centro postcosecha, el productor tiene establecido un procedimiento documentado para asegurar que se registren, aborden y resuelvan las no-conformidades y las reclamaciones relacionadas con los productos certificados.</v>
      </c>
      <c r="L320" s="57" t="str">
        <f>IF(Checklist48[[#This Row],[SGUID]]="",IF(Checklist48[[#This Row],[SSGUID]]="",INDEX(PIs[[Column1]:[SS]],MATCH(Checklist48[[#This Row],[PIGUID]],PIs[GUID],0),6),""),"")</f>
        <v>Debe haber establecido un procedimiento documentado para asegurar que las no-conformidades y las reclamaciones relacionadas con los productos certificados se registren, aborden y resuelvan, y se debe disponer de un registro de las acciones realizadas.
Sin opción de “N/A”.</v>
      </c>
      <c r="M320" s="57" t="str">
        <f>IF(Checklist48[[#This Row],[SSGUID]]="",IF(Checklist48[[#This Row],[PIGUID]]="","",INDEX(PIs[[Column1]:[SS]],MATCH(Checklist48[[#This Row],[PIGUID]],PIs[GUID],0),8)),"")</f>
        <v>Obligación Mayor</v>
      </c>
      <c r="N320" s="84"/>
      <c r="O320" s="84"/>
      <c r="P320" s="57" t="str">
        <f>IF(Checklist48[[#This Row],[ifna]]="NA","",IF(Checklist48[[#This Row],[RelatedPQ]]=0,"",IF(Checklist48[[#This Row],[RelatedPQ]]="","",IF((INDEX(S2PQ_relational[],MATCH(Checklist48[[#This Row],[PIGUID&amp;NO]],S2PQ_relational[PIGUID &amp; "NO"],0),1))=Checklist48[[#This Row],[PIGUID]],"no aplicable",""))))</f>
        <v/>
      </c>
      <c r="Q320" s="57" t="str">
        <f>IF(Checklist48[[#This Row],[N/A]]="no aplicable",INDEX(S2PQ[[Preguntas del paso 2]:[Justification]],MATCH(Checklist48[[#This Row],[RelatedPQ]],S2PQ[S2PQGUID],0),3),"")</f>
        <v/>
      </c>
      <c r="R320" s="84"/>
    </row>
    <row r="321" spans="2:18" ht="409.5" x14ac:dyDescent="0.25">
      <c r="B321" s="51"/>
      <c r="C321" s="46"/>
      <c r="D321" s="58">
        <f>IF(Checklist48[[#This Row],[SGUID]]="",IF(Checklist48[[#This Row],[SSGUID]]="",0,1),1)</f>
        <v>0</v>
      </c>
      <c r="E321" s="46" t="s">
        <v>283</v>
      </c>
      <c r="F321" s="55" t="str">
        <f>_xlfn.IFNA(Checklist48[[#This Row],[RelatedPQ]],"NA")</f>
        <v>NA</v>
      </c>
      <c r="G321" s="55" t="e">
        <f>IF(Checklist48[[#This Row],[PIGUID]]="","",INDEX(S2PQ_relational[],MATCH(Checklist48[[#This Row],[PIGUID&amp;NO]],S2PQ_relational[PIGUID &amp; "NO"],0),2))</f>
        <v>#N/A</v>
      </c>
      <c r="H321" s="55" t="str">
        <f>Checklist48[[#This Row],[PIGUID]]&amp;"NO"</f>
        <v>3gs2apSqOGYYba8IIUBSSDNO</v>
      </c>
      <c r="I321" s="55" t="b">
        <f>IF(Checklist48[[#This Row],[PIGUID]]="","",INDEX(PIs[NA Exempt],MATCH(Checklist48[[#This Row],[PIGUID]],PIs[GUID],0),1))</f>
        <v>1</v>
      </c>
      <c r="J321" s="57" t="str">
        <f>IF(Checklist48[[#This Row],[SGUID]]="",IF(Checklist48[[#This Row],[SSGUID]]="",IF(Checklist48[[#This Row],[PIGUID]]="","",INDEX(PIs[[Column1]:[SS]],MATCH(Checklist48[[#This Row],[PIGUID]],PIs[GUID],0),2)),INDEX(PIs[[Column1]:[SS]],MATCH(Checklist48[[#This Row],[SSGUID]],PIs[SSGUID],0),18)),INDEX(PIs[[Column1]:[SS]],MATCH(Checklist48[[#This Row],[SGUID]],PIs[SGUID],0),14))</f>
        <v>AQ 28.01.06</v>
      </c>
      <c r="K321" s="57" t="str">
        <f>IF(Checklist48[[#This Row],[SGUID]]="",IF(Checklist48[[#This Row],[SSGUID]]="",IF(Checklist48[[#This Row],[PIGUID]]="","",INDEX(PIs[[Column1]:[SS]],MATCH(Checklist48[[#This Row],[PIGUID]],PIs[GUID],0),4)),INDEX(PIs[[Column1]:[Ssbody]],MATCH(Checklist48[[#This Row],[SSGUID]],PIs[SSGUID],0),19)),INDEX(PIs[[Column1]:[SS]],MATCH(Checklist48[[#This Row],[SGUID]],PIs[SGUID],0),15))</f>
        <v>Para cada centro postcosecha, el productor mantiene una lista actualizada de todos los subcontratistas que manipulan productos certificados, y estos subcontratistas se clasifican de acuerdo con una evaluación de riesgos.</v>
      </c>
      <c r="L321" s="57" t="str">
        <f>IF(Checklist48[[#This Row],[SGUID]]="",IF(Checklist48[[#This Row],[SSGUID]]="",INDEX(PIs[[Column1]:[SS]],MATCH(Checklist48[[#This Row],[PIGUID]],PIs[GUID],0),6),""),"")</f>
        <v>Para cada centro postcosecha, el productor debe mantener disponible una lista de todos los subcontratistas que manipulan productos certificados como parte de la evidencia de que se cumple con AQ 05.01, junto con la evidencia de la última actualización de verificación del estado de la certificación. 
Se debe clasificar a todos los subcontratistas en función del riesgo relacionado con la identificación errónea, la sustitución o la mezcla de productos certificados con productos no certificados.
“N/A” si no se utilizan subcontratistas.
En base a las reglas de la norma GLOBALG.A.P. para la Cadena de Custodia (CoC), para los subcontratistas se aplica la siguiente guía sobre la evaluación de riesgos de subcontratistas:
a) Un organismo de certificación (OC) debe auditar a los subcontratistas según el riesgo relacionado con la identificación errónea, la sustitución o la mezcla de productos certificados con productos no certificados:
(i) Se clasifican como de alto riesgo los subcontratistas involucrados en el (re)procesamiento, el (re)empaquetado y/o el (re)etiquetado de productos certificados; que están implicados en el almacenamiento y la manipulación de productos a granel (sin empacar, sin sellar o sin etiquetar); o que están involucrados directamente en el almacenamiento o la manipulación de productos empaquetados pero no etiquetados.
(ii) Se clasifican como de bajo riesgo los subcontratistas involucrados en el almacenamiento y la manipulación de productos empaquetados, sellados y etiquetados sin riesgo de que se mezclen con otros productos o se modifique su identidad.
b) Si el subcontratista no ha sido auditado por un OC, ni ha obtenido la certificación bajo la norma de Aseguramiento Integrado de Fincas (IFA) ni la certificación para la Cadena de Custodia (CoC), el OC debe realizar una auditoría de muestreo en el sitio y basada en el riesgo, para auditar las operaciones de manipulación postcosecha subcontratadas. Los subcontratistas con procesos de alto riesgo relacionados con el ámbito, –p. ej., (re)empaque, (re)etiquetado, cualquier tipo de (re)procesamiento, etc.– deben ser auditados por un OC todos los años.
c) Los subcontratistas con procesos de bajo riesgo no tienen que someterse anualmente a la auditoría del OC. Se debe actualizar continuamente la lista de subcontratistas clasificados como de bajo riesgo, y se debe informar de inmediato al OC siempre que haya un nuevo subcontratista de bajo riesgo.</v>
      </c>
      <c r="M321" s="57" t="str">
        <f>IF(Checklist48[[#This Row],[SSGUID]]="",IF(Checklist48[[#This Row],[PIGUID]]="","",INDEX(PIs[[Column1]:[SS]],MATCH(Checklist48[[#This Row],[PIGUID]],PIs[GUID],0),8)),"")</f>
        <v>Obligación Mayor</v>
      </c>
      <c r="N321" s="84"/>
      <c r="O321" s="84"/>
      <c r="P321" s="57" t="str">
        <f>IF(Checklist48[[#This Row],[ifna]]="NA","",IF(Checklist48[[#This Row],[RelatedPQ]]=0,"",IF(Checklist48[[#This Row],[RelatedPQ]]="","",IF((INDEX(S2PQ_relational[],MATCH(Checklist48[[#This Row],[PIGUID&amp;NO]],S2PQ_relational[PIGUID &amp; "NO"],0),1))=Checklist48[[#This Row],[PIGUID]],"no aplicable",""))))</f>
        <v/>
      </c>
      <c r="Q321" s="57" t="str">
        <f>IF(Checklist48[[#This Row],[N/A]]="no aplicable",INDEX(S2PQ[[Preguntas del paso 2]:[Justification]],MATCH(Checklist48[[#This Row],[RelatedPQ]],S2PQ[S2PQGUID],0),3),"")</f>
        <v/>
      </c>
      <c r="R321" s="84"/>
    </row>
    <row r="322" spans="2:18" ht="90" x14ac:dyDescent="0.25">
      <c r="B322" s="51"/>
      <c r="C322" s="46"/>
      <c r="D322" s="58">
        <f>IF(Checklist48[[#This Row],[SGUID]]="",IF(Checklist48[[#This Row],[SSGUID]]="",0,1),1)</f>
        <v>0</v>
      </c>
      <c r="E322" s="46" t="s">
        <v>271</v>
      </c>
      <c r="F322" s="55" t="str">
        <f>_xlfn.IFNA(Checklist48[[#This Row],[RelatedPQ]],"NA")</f>
        <v>NA</v>
      </c>
      <c r="G322" s="55" t="e">
        <f>IF(Checklist48[[#This Row],[PIGUID]]="","",INDEX(S2PQ_relational[],MATCH(Checklist48[[#This Row],[PIGUID&amp;NO]],S2PQ_relational[PIGUID &amp; "NO"],0),2))</f>
        <v>#N/A</v>
      </c>
      <c r="H322" s="55" t="str">
        <f>Checklist48[[#This Row],[PIGUID]]&amp;"NO"</f>
        <v>2yboI70G0IJBeUrK3QQUdqNO</v>
      </c>
      <c r="I322" s="55" t="b">
        <f>IF(Checklist48[[#This Row],[PIGUID]]="","",INDEX(PIs[NA Exempt],MATCH(Checklist48[[#This Row],[PIGUID]],PIs[GUID],0),1))</f>
        <v>1</v>
      </c>
      <c r="J322" s="57" t="str">
        <f>IF(Checklist48[[#This Row],[SGUID]]="",IF(Checklist48[[#This Row],[SSGUID]]="",IF(Checklist48[[#This Row],[PIGUID]]="","",INDEX(PIs[[Column1]:[SS]],MATCH(Checklist48[[#This Row],[PIGUID]],PIs[GUID],0),2)),INDEX(PIs[[Column1]:[SS]],MATCH(Checklist48[[#This Row],[SSGUID]],PIs[SSGUID],0),18)),INDEX(PIs[[Column1]:[SS]],MATCH(Checklist48[[#This Row],[SGUID]],PIs[SGUID],0),14))</f>
        <v>AQ 28.01.07</v>
      </c>
      <c r="K322" s="57" t="str">
        <f>IF(Checklist48[[#This Row],[SGUID]]="",IF(Checklist48[[#This Row],[SSGUID]]="",IF(Checklist48[[#This Row],[PIGUID]]="","",INDEX(PIs[[Column1]:[SS]],MATCH(Checklist48[[#This Row],[PIGUID]],PIs[GUID],0),4)),INDEX(PIs[[Column1]:[Ssbody]],MATCH(Checklist48[[#This Row],[SSGUID]],PIs[SSGUID],0),19)),INDEX(PIs[[Column1]:[SS]],MATCH(Checklist48[[#This Row],[SGUID]],PIs[SGUID],0),15))</f>
        <v>Para cada centro postcosecha, el productor demuestra que los subcontratistas de alto riesgo (es decir, los subcontratistas que realizan las actividades descritas en AQ 28.01.06) se someten a una auditoría en el marco de la certificación del productor o tienen una certificación válida bajo la norma para la Cadena de Custodia (CoC) o la norma de Aseguramiento Integrado de Fincas (IFA).</v>
      </c>
      <c r="L322" s="57" t="str">
        <f>IF(Checklist48[[#This Row],[SGUID]]="",IF(Checklist48[[#This Row],[SSGUID]]="",INDEX(PIs[[Column1]:[SS]],MATCH(Checklist48[[#This Row],[PIGUID]],PIs[GUID],0),6),""),"")</f>
        <v>Para cada centro postcosecha, el productor debe demostrar que los subcontratistas de alto riesgo se someten a una auditoría anual en el marco de la certificación del productor o tienen su propia certificación CoC o IFA válidas.
“N/A” si no se utilizan subcontratistas.</v>
      </c>
      <c r="M322" s="57" t="str">
        <f>IF(Checklist48[[#This Row],[SSGUID]]="",IF(Checklist48[[#This Row],[PIGUID]]="","",INDEX(PIs[[Column1]:[SS]],MATCH(Checklist48[[#This Row],[PIGUID]],PIs[GUID],0),8)),"")</f>
        <v>Obligación Mayor</v>
      </c>
      <c r="N322" s="84"/>
      <c r="O322" s="84"/>
      <c r="P322" s="57" t="str">
        <f>IF(Checklist48[[#This Row],[ifna]]="NA","",IF(Checklist48[[#This Row],[RelatedPQ]]=0,"",IF(Checklist48[[#This Row],[RelatedPQ]]="","",IF((INDEX(S2PQ_relational[],MATCH(Checklist48[[#This Row],[PIGUID&amp;NO]],S2PQ_relational[PIGUID &amp; "NO"],0),1))=Checklist48[[#This Row],[PIGUID]],"no aplicable",""))))</f>
        <v/>
      </c>
      <c r="Q322" s="57" t="str">
        <f>IF(Checklist48[[#This Row],[N/A]]="no aplicable",INDEX(S2PQ[[Preguntas del paso 2]:[Justification]],MATCH(Checklist48[[#This Row],[RelatedPQ]],S2PQ[S2PQGUID],0),3),"")</f>
        <v/>
      </c>
      <c r="R322" s="84"/>
    </row>
    <row r="323" spans="2:18" ht="191.25" x14ac:dyDescent="0.25">
      <c r="B323" s="51"/>
      <c r="C323" s="46"/>
      <c r="D323" s="58">
        <f>IF(Checklist48[[#This Row],[SGUID]]="",IF(Checklist48[[#This Row],[SSGUID]]="",0,1),1)</f>
        <v>0</v>
      </c>
      <c r="E323" s="46" t="s">
        <v>245</v>
      </c>
      <c r="F323" s="55" t="str">
        <f>_xlfn.IFNA(Checklist48[[#This Row],[RelatedPQ]],"NA")</f>
        <v>NA</v>
      </c>
      <c r="G323" s="55" t="e">
        <f>IF(Checklist48[[#This Row],[PIGUID]]="","",INDEX(S2PQ_relational[],MATCH(Checklist48[[#This Row],[PIGUID&amp;NO]],S2PQ_relational[PIGUID &amp; "NO"],0),2))</f>
        <v>#N/A</v>
      </c>
      <c r="H323" s="55" t="str">
        <f>Checklist48[[#This Row],[PIGUID]]&amp;"NO"</f>
        <v>7hCXGokTTEIsR1yZks8VIdNO</v>
      </c>
      <c r="I323" s="55" t="b">
        <f>IF(Checklist48[[#This Row],[PIGUID]]="","",INDEX(PIs[NA Exempt],MATCH(Checklist48[[#This Row],[PIGUID]],PIs[GUID],0),1))</f>
        <v>1</v>
      </c>
      <c r="J323" s="57" t="str">
        <f>IF(Checklist48[[#This Row],[SGUID]]="",IF(Checklist48[[#This Row],[SSGUID]]="",IF(Checklist48[[#This Row],[PIGUID]]="","",INDEX(PIs[[Column1]:[SS]],MATCH(Checklist48[[#This Row],[PIGUID]],PIs[GUID],0),2)),INDEX(PIs[[Column1]:[SS]],MATCH(Checklist48[[#This Row],[SSGUID]],PIs[SSGUID],0),18)),INDEX(PIs[[Column1]:[SS]],MATCH(Checklist48[[#This Row],[SGUID]],PIs[SGUID],0),14))</f>
        <v>AQ 28.01.08</v>
      </c>
      <c r="K323" s="57" t="str">
        <f>IF(Checklist48[[#This Row],[SGUID]]="",IF(Checklist48[[#This Row],[SSGUID]]="",IF(Checklist48[[#This Row],[PIGUID]]="","",INDEX(PIs[[Column1]:[SS]],MATCH(Checklist48[[#This Row],[PIGUID]],PIs[GUID],0),4)),INDEX(PIs[[Column1]:[Ssbody]],MATCH(Checklist48[[#This Row],[SSGUID]],PIs[SSGUID],0),19)),INDEX(PIs[[Column1]:[SS]],MATCH(Checklist48[[#This Row],[SGUID]],PIs[SGUID],0),15))</f>
        <v>El productor conserva para cada centro postcosecha registros precisos de las compras y las ventas.</v>
      </c>
      <c r="L323" s="57" t="str">
        <f>IF(Checklist48[[#This Row],[SGUID]]="",IF(Checklist48[[#This Row],[SSGUID]]="",INDEX(PIs[[Column1]:[SS]],MATCH(Checklist48[[#This Row],[PIGUID]],PIs[GUID],0),6),""),"")</f>
        <v>Para cada centro postcosecha, el productor debe conservar y poner a disposición los registros de compras y ventas relevantes, incluidos (pero no limitados a): órdenes de compra, productos y cantidades comprados, contratos de compra, facturas de proveedores, notas de entrega de proveedores, detalles del transportista o embarcador, inspecciones de recepción de mercadería, recibos/facturas que detallen los productos y cantidades vendidos, contratos de venta, facturas de venta, notas de entrega de ventas, detalles del transportista o embarcador, inspecciones de envío de mercadería saliente.
Si el productor actúa como parte subcontratada para la manipulación postcosecha, se deben conservar documentos de las entregas entrantes y salientes.
Sin opción de “N/A”.</v>
      </c>
      <c r="M323" s="57" t="str">
        <f>IF(Checklist48[[#This Row],[SSGUID]]="",IF(Checklist48[[#This Row],[PIGUID]]="","",INDEX(PIs[[Column1]:[SS]],MATCH(Checklist48[[#This Row],[PIGUID]],PIs[GUID],0),8)),"")</f>
        <v>Obligación Mayor</v>
      </c>
      <c r="N323" s="84"/>
      <c r="O323" s="84"/>
      <c r="P323" s="57" t="str">
        <f>IF(Checklist48[[#This Row],[ifna]]="NA","",IF(Checklist48[[#This Row],[RelatedPQ]]=0,"",IF(Checklist48[[#This Row],[RelatedPQ]]="","",IF((INDEX(S2PQ_relational[],MATCH(Checklist48[[#This Row],[PIGUID&amp;NO]],S2PQ_relational[PIGUID &amp; "NO"],0),1))=Checklist48[[#This Row],[PIGUID]],"no aplicable",""))))</f>
        <v/>
      </c>
      <c r="Q323" s="57" t="str">
        <f>IF(Checklist48[[#This Row],[N/A]]="no aplicable",INDEX(S2PQ[[Preguntas del paso 2]:[Justification]],MATCH(Checklist48[[#This Row],[RelatedPQ]],S2PQ[S2PQGUID],0),3),"")</f>
        <v/>
      </c>
      <c r="R323" s="84"/>
    </row>
    <row r="324" spans="2:18" ht="56.25" x14ac:dyDescent="0.25">
      <c r="B324" s="51"/>
      <c r="C324" s="46"/>
      <c r="D324" s="58">
        <f>IF(Checklist48[[#This Row],[SGUID]]="",IF(Checklist48[[#This Row],[SSGUID]]="",0,1),1)</f>
        <v>0</v>
      </c>
      <c r="E324" s="46" t="s">
        <v>252</v>
      </c>
      <c r="F324" s="55" t="str">
        <f>_xlfn.IFNA(Checklist48[[#This Row],[RelatedPQ]],"NA")</f>
        <v>NA</v>
      </c>
      <c r="G324" s="55" t="e">
        <f>IF(Checklist48[[#This Row],[PIGUID]]="","",INDEX(S2PQ_relational[],MATCH(Checklist48[[#This Row],[PIGUID&amp;NO]],S2PQ_relational[PIGUID &amp; "NO"],0),2))</f>
        <v>#N/A</v>
      </c>
      <c r="H324" s="55" t="str">
        <f>Checklist48[[#This Row],[PIGUID]]&amp;"NO"</f>
        <v>1cZIum4WKVXIW4inm0k4T1NO</v>
      </c>
      <c r="I324" s="55" t="b">
        <f>IF(Checklist48[[#This Row],[PIGUID]]="","",INDEX(PIs[NA Exempt],MATCH(Checklist48[[#This Row],[PIGUID]],PIs[GUID],0),1))</f>
        <v>1</v>
      </c>
      <c r="J324" s="57" t="str">
        <f>IF(Checklist48[[#This Row],[SGUID]]="",IF(Checklist48[[#This Row],[SSGUID]]="",IF(Checklist48[[#This Row],[PIGUID]]="","",INDEX(PIs[[Column1]:[SS]],MATCH(Checklist48[[#This Row],[PIGUID]],PIs[GUID],0),2)),INDEX(PIs[[Column1]:[SS]],MATCH(Checklist48[[#This Row],[SSGUID]],PIs[SSGUID],0),18)),INDEX(PIs[[Column1]:[SS]],MATCH(Checklist48[[#This Row],[SGUID]],PIs[SGUID],0),14))</f>
        <v>AQ 28.01.09</v>
      </c>
      <c r="K324" s="57" t="str">
        <f>IF(Checklist48[[#This Row],[SGUID]]="",IF(Checklist48[[#This Row],[SSGUID]]="",IF(Checklist48[[#This Row],[PIGUID]]="","",INDEX(PIs[[Column1]:[SS]],MATCH(Checklist48[[#This Row],[PIGUID]],PIs[GUID],0),4)),INDEX(PIs[[Column1]:[Ssbody]],MATCH(Checklist48[[#This Row],[SSGUID]],PIs[SSGUID],0),19)),INDEX(PIs[[Column1]:[SS]],MATCH(Checklist48[[#This Row],[SGUID]],PIs[SGUID],0),15))</f>
        <v>Se conservan registros de la manipulación postcosecha durante al menos un año después de la fecha de caducidad o según los requisitos legales, el período que sea más largo de los dos.</v>
      </c>
      <c r="L324" s="57" t="str">
        <f>IF(Checklist48[[#This Row],[SGUID]]="",IF(Checklist48[[#This Row],[SSGUID]]="",INDEX(PIs[[Column1]:[SS]],MATCH(Checklist48[[#This Row],[PIGUID]],PIs[GUID],0),6),""),"")</f>
        <v>Se deben conservar los registros durante al menos un año después de la fecha de caducidad de los productos o de acuerdo con los requisitos legales, el período que sea más largo de los dos.
Sin opción de “N/A”.</v>
      </c>
      <c r="M324" s="57" t="str">
        <f>IF(Checklist48[[#This Row],[SSGUID]]="",IF(Checklist48[[#This Row],[PIGUID]]="","",INDEX(PIs[[Column1]:[SS]],MATCH(Checklist48[[#This Row],[PIGUID]],PIs[GUID],0),8)),"")</f>
        <v>Obligación Mayor</v>
      </c>
      <c r="N324" s="84"/>
      <c r="O324" s="84"/>
      <c r="P324" s="57" t="str">
        <f>IF(Checklist48[[#This Row],[ifna]]="NA","",IF(Checklist48[[#This Row],[RelatedPQ]]=0,"",IF(Checklist48[[#This Row],[RelatedPQ]]="","",IF((INDEX(S2PQ_relational[],MATCH(Checklist48[[#This Row],[PIGUID&amp;NO]],S2PQ_relational[PIGUID &amp; "NO"],0),1))=Checklist48[[#This Row],[PIGUID]],"no aplicable",""))))</f>
        <v/>
      </c>
      <c r="Q324" s="57" t="str">
        <f>IF(Checklist48[[#This Row],[N/A]]="no aplicable",INDEX(S2PQ[[Preguntas del paso 2]:[Justification]],MATCH(Checklist48[[#This Row],[RelatedPQ]],S2PQ[S2PQGUID],0),3),"")</f>
        <v/>
      </c>
      <c r="R324" s="84"/>
    </row>
    <row r="325" spans="2:18" ht="45" x14ac:dyDescent="0.25">
      <c r="B325" s="51"/>
      <c r="C325" s="46" t="s">
        <v>79</v>
      </c>
      <c r="D325" s="58">
        <f>IF(Checklist48[[#This Row],[SGUID]]="",IF(Checklist48[[#This Row],[SSGUID]]="",0,1),1)</f>
        <v>1</v>
      </c>
      <c r="E325" s="46"/>
      <c r="F325" s="55" t="str">
        <f>_xlfn.IFNA(Checklist48[[#This Row],[RelatedPQ]],"NA")</f>
        <v/>
      </c>
      <c r="G325" s="55" t="str">
        <f>IF(Checklist48[[#This Row],[PIGUID]]="","",INDEX(S2PQ_relational[],MATCH(Checklist48[[#This Row],[PIGUID&amp;NO]],S2PQ_relational[PIGUID &amp; "NO"],0),2))</f>
        <v/>
      </c>
      <c r="H325" s="55" t="str">
        <f>Checklist48[[#This Row],[PIGUID]]&amp;"NO"</f>
        <v>NO</v>
      </c>
      <c r="I325" s="55" t="str">
        <f>IF(Checklist48[[#This Row],[PIGUID]]="","",INDEX(PIs[NA Exempt],MATCH(Checklist48[[#This Row],[PIGUID]],PIs[GUID],0),1))</f>
        <v/>
      </c>
      <c r="J325" s="57" t="str">
        <f>IF(Checklist48[[#This Row],[SGUID]]="",IF(Checklist48[[#This Row],[SSGUID]]="",IF(Checklist48[[#This Row],[PIGUID]]="","",INDEX(PIs[[Column1]:[SS]],MATCH(Checklist48[[#This Row],[PIGUID]],PIs[GUID],0),2)),INDEX(PIs[[Column1]:[SS]],MATCH(Checklist48[[#This Row],[SSGUID]],PIs[SSGUID],0),18)),INDEX(PIs[[Column1]:[SS]],MATCH(Checklist48[[#This Row],[SGUID]],PIs[SGUID],0),14))</f>
        <v>AQ 28.02 VERIFICACIÓN DE INSUMOS Y SALIDAS</v>
      </c>
      <c r="K325" s="57" t="str">
        <f>IF(Checklist48[[#This Row],[SGUID]]="",IF(Checklist48[[#This Row],[SSGUID]]="",IF(Checklist48[[#This Row],[PIGUID]]="","",INDEX(PIs[[Column1]:[SS]],MATCH(Checklist48[[#This Row],[PIGUID]],PIs[GUID],0),4)),INDEX(PIs[[Column1]:[Ssbody]],MATCH(Checklist48[[#This Row],[SSGUID]],PIs[SSGUID],0),19)),INDEX(PIs[[Column1]:[SS]],MATCH(Checklist48[[#This Row],[SGUID]],PIs[SGUID],0),15))</f>
        <v xml:space="preserve"> Los productos certificados son trazables. El productor puede usar un método de segregación o de preservación de la identidad para asegurar la trazabilidad.</v>
      </c>
      <c r="L325" s="57" t="str">
        <f>IF(Checklist48[[#This Row],[SGUID]]="",IF(Checklist48[[#This Row],[SSGUID]]="",INDEX(PIs[[Column1]:[SS]],MATCH(Checklist48[[#This Row],[PIGUID]],PIs[GUID],0),6),""),"")</f>
        <v/>
      </c>
      <c r="M325" s="57" t="str">
        <f>IF(Checklist48[[#This Row],[SSGUID]]="",IF(Checklist48[[#This Row],[PIGUID]]="","",INDEX(PIs[[Column1]:[SS]],MATCH(Checklist48[[#This Row],[PIGUID]],PIs[GUID],0),8)),"")</f>
        <v/>
      </c>
      <c r="N325" s="84"/>
      <c r="O325" s="84"/>
      <c r="P325" s="57" t="str">
        <f>IF(Checklist48[[#This Row],[ifna]]="NA","",IF(Checklist48[[#This Row],[RelatedPQ]]=0,"",IF(Checklist48[[#This Row],[RelatedPQ]]="","",IF((INDEX(S2PQ_relational[],MATCH(Checklist48[[#This Row],[PIGUID&amp;NO]],S2PQ_relational[PIGUID &amp; "NO"],0),1))=Checklist48[[#This Row],[PIGUID]],"no aplicable",""))))</f>
        <v/>
      </c>
      <c r="Q325" s="57" t="str">
        <f>IF(Checklist48[[#This Row],[N/A]]="no aplicable",INDEX(S2PQ[[Preguntas del paso 2]:[Justification]],MATCH(Checklist48[[#This Row],[RelatedPQ]],S2PQ[S2PQGUID],0),3),"")</f>
        <v/>
      </c>
      <c r="R325" s="84"/>
    </row>
    <row r="326" spans="2:18" ht="236.25" x14ac:dyDescent="0.25">
      <c r="B326" s="51"/>
      <c r="C326" s="46"/>
      <c r="D326" s="58">
        <f>IF(Checklist48[[#This Row],[SGUID]]="",IF(Checklist48[[#This Row],[SSGUID]]="",0,1),1)</f>
        <v>0</v>
      </c>
      <c r="E326" s="46" t="s">
        <v>258</v>
      </c>
      <c r="F326" s="55" t="str">
        <f>_xlfn.IFNA(Checklist48[[#This Row],[RelatedPQ]],"NA")</f>
        <v>NA</v>
      </c>
      <c r="G326" s="55" t="e">
        <f>IF(Checklist48[[#This Row],[PIGUID]]="","",INDEX(S2PQ_relational[],MATCH(Checklist48[[#This Row],[PIGUID&amp;NO]],S2PQ_relational[PIGUID &amp; "NO"],0),2))</f>
        <v>#N/A</v>
      </c>
      <c r="H326" s="55" t="str">
        <f>Checklist48[[#This Row],[PIGUID]]&amp;"NO"</f>
        <v>236JYhIGIqB7WczTtNJh6INO</v>
      </c>
      <c r="I326" s="55" t="b">
        <f>IF(Checklist48[[#This Row],[PIGUID]]="","",INDEX(PIs[NA Exempt],MATCH(Checklist48[[#This Row],[PIGUID]],PIs[GUID],0),1))</f>
        <v>0</v>
      </c>
      <c r="J326" s="57" t="str">
        <f>IF(Checklist48[[#This Row],[SGUID]]="",IF(Checklist48[[#This Row],[SSGUID]]="",IF(Checklist48[[#This Row],[PIGUID]]="","",INDEX(PIs[[Column1]:[SS]],MATCH(Checklist48[[#This Row],[PIGUID]],PIs[GUID],0),2)),INDEX(PIs[[Column1]:[SS]],MATCH(Checklist48[[#This Row],[SSGUID]],PIs[SSGUID],0),18)),INDEX(PIs[[Column1]:[SS]],MATCH(Checklist48[[#This Row],[SGUID]],PIs[SGUID],0),14))</f>
        <v>AQ 28.02.01</v>
      </c>
      <c r="K326" s="57" t="str">
        <f>IF(Checklist48[[#This Row],[SGUID]]="",IF(Checklist48[[#This Row],[SSGUID]]="",IF(Checklist48[[#This Row],[PIGUID]]="","",INDEX(PIs[[Column1]:[SS]],MATCH(Checklist48[[#This Row],[PIGUID]],PIs[GUID],0),4)),INDEX(PIs[[Column1]:[Ssbody]],MATCH(Checklist48[[#This Row],[SSGUID]],PIs[SSGUID],0),19)),INDEX(PIs[[Column1]:[SS]],MATCH(Checklist48[[#This Row],[SGUID]],PIs[SGUID],0),15))</f>
        <v>Antes o durante la transferencia de titularidad, el productor dispone de un procedimiento para autentificar de forma sistemática y a través de los sistemas TI GLOBALG.A.P., los Números GLOBALG.A.P. (GGN) o los Números de Cadena de Custodia (CoC) de los proveedores, la fecha de vencimiento de sus certificados y el país de destino incluido en cada certificado.</v>
      </c>
      <c r="L326" s="57" t="str">
        <f>IF(Checklist48[[#This Row],[SGUID]]="",IF(Checklist48[[#This Row],[SSGUID]]="",INDEX(PIs[[Column1]:[SS]],MATCH(Checklist48[[#This Row],[PIGUID]],PIs[GUID],0),6),""),"")</f>
        <v>Los insumos se deben verificar en todos los casos.
Los proveedores que proporcionan productos certificados al productor deben tener certificación bajo la norma de Aseguramiento Integrado de Fincas (IFA) (o un esquema homologado equivalente) o certificación bajo la norma para la Cadena de Custodia (CoC). El productor debe tener establecido un procedimiento para autentificar de forma sistemática el GGN o Número CoC de cada proveedor directo, verificando la fecha de vencimiento de los certificados y confirmando el país de destino incluido en el ámbito del certificado del proveedor. Este procedimiento debe utilizar los sistemas TI GLOBALG.A.P. para la verificación y debe asegurar que cada certificado del proveedor se verifique periódicamente y sea válido en el momento en que el productor compre/reciba los productos. El productor debe mantener registros (incluido el GGN y/o Número CoC) de los proveedores a los que compra productos certificados. Debe haber disponible un registro u otra evidencia de la verificación del proveedor.</v>
      </c>
      <c r="M326" s="57" t="str">
        <f>IF(Checklist48[[#This Row],[SSGUID]]="",IF(Checklist48[[#This Row],[PIGUID]]="","",INDEX(PIs[[Column1]:[SS]],MATCH(Checklist48[[#This Row],[PIGUID]],PIs[GUID],0),8)),"")</f>
        <v>Obligación Mayor</v>
      </c>
      <c r="N326" s="84"/>
      <c r="O326" s="84"/>
      <c r="P326" s="57" t="str">
        <f>IF(Checklist48[[#This Row],[ifna]]="NA","",IF(Checklist48[[#This Row],[RelatedPQ]]=0,"",IF(Checklist48[[#This Row],[RelatedPQ]]="","",IF((INDEX(S2PQ_relational[],MATCH(Checklist48[[#This Row],[PIGUID&amp;NO]],S2PQ_relational[PIGUID &amp; "NO"],0),1))=Checklist48[[#This Row],[PIGUID]],"no aplicable",""))))</f>
        <v/>
      </c>
      <c r="Q326" s="57" t="str">
        <f>IF(Checklist48[[#This Row],[N/A]]="no aplicable",INDEX(S2PQ[[Preguntas del paso 2]:[Justification]],MATCH(Checklist48[[#This Row],[RelatedPQ]],S2PQ[S2PQGUID],0),3),"")</f>
        <v/>
      </c>
      <c r="R326" s="84"/>
    </row>
    <row r="327" spans="2:18" ht="78.75" x14ac:dyDescent="0.25">
      <c r="B327" s="51"/>
      <c r="C327" s="46"/>
      <c r="D327" s="58">
        <f>IF(Checklist48[[#This Row],[SGUID]]="",IF(Checklist48[[#This Row],[SSGUID]]="",0,1),1)</f>
        <v>0</v>
      </c>
      <c r="E327" s="46" t="s">
        <v>72</v>
      </c>
      <c r="F327" s="55" t="str">
        <f>_xlfn.IFNA(Checklist48[[#This Row],[RelatedPQ]],"NA")</f>
        <v>NA</v>
      </c>
      <c r="G327" s="55" t="e">
        <f>IF(Checklist48[[#This Row],[PIGUID]]="","",INDEX(S2PQ_relational[],MATCH(Checklist48[[#This Row],[PIGUID&amp;NO]],S2PQ_relational[PIGUID &amp; "NO"],0),2))</f>
        <v>#N/A</v>
      </c>
      <c r="H327" s="55" t="str">
        <f>Checklist48[[#This Row],[PIGUID]]&amp;"NO"</f>
        <v>2ZivpJlufQNCuiC6C8FAZZNO</v>
      </c>
      <c r="I327" s="55" t="b">
        <f>IF(Checklist48[[#This Row],[PIGUID]]="","",INDEX(PIs[NA Exempt],MATCH(Checklist48[[#This Row],[PIGUID]],PIs[GUID],0),1))</f>
        <v>0</v>
      </c>
      <c r="J327" s="57" t="str">
        <f>IF(Checklist48[[#This Row],[SGUID]]="",IF(Checklist48[[#This Row],[SSGUID]]="",IF(Checklist48[[#This Row],[PIGUID]]="","",INDEX(PIs[[Column1]:[SS]],MATCH(Checklist48[[#This Row],[PIGUID]],PIs[GUID],0),2)),INDEX(PIs[[Column1]:[SS]],MATCH(Checklist48[[#This Row],[SSGUID]],PIs[SSGUID],0),18)),INDEX(PIs[[Column1]:[SS]],MATCH(Checklist48[[#This Row],[SGUID]],PIs[SGUID],0),14))</f>
        <v>AQ 28.02.02</v>
      </c>
      <c r="K327" s="57" t="str">
        <f>IF(Checklist48[[#This Row],[SGUID]]="",IF(Checklist48[[#This Row],[SSGUID]]="",IF(Checklist48[[#This Row],[PIGUID]]="","",INDEX(PIs[[Column1]:[SS]],MATCH(Checklist48[[#This Row],[PIGUID]],PIs[GUID],0),4)),INDEX(PIs[[Column1]:[Ssbody]],MATCH(Checklist48[[#This Row],[SSGUID]],PIs[SSGUID],0),19)),INDEX(PIs[[Column1]:[SS]],MATCH(Checklist48[[#This Row],[SGUID]],PIs[SGUID],0),15))</f>
        <v>Para cada centro postcosecha, el productor verifica que el producto y la cantidad recibidos internamente o de proveedores con certificación GLOBALG.A.P. (Número GLOBALG.A.P. \[GGN] o Número de Cadena de Custodia \[CoC]) coincidan con lo que se indica en los documentos de entrega y las órdenes de compra.</v>
      </c>
      <c r="L327" s="57" t="str">
        <f>IF(Checklist48[[#This Row],[SGUID]]="",IF(Checklist48[[#This Row],[SSGUID]]="",INDEX(PIs[[Column1]:[SS]],MATCH(Checklist48[[#This Row],[PIGUID]],PIs[GUID],0),6),""),"")</f>
        <v>Para cada centro postcosecha, el productor debe tener establecido un procedimiento para verificar que la cantidad de cada producto certificado recibido coincida con lo que se indica en los documentos de entrega y/u órdenes de compra. Se debe disponer de un registro u otra evidencia de que los documentos de entrega y/o las órdenes de compra coinciden.</v>
      </c>
      <c r="M327" s="57" t="str">
        <f>IF(Checklist48[[#This Row],[SSGUID]]="",IF(Checklist48[[#This Row],[PIGUID]]="","",INDEX(PIs[[Column1]:[SS]],MATCH(Checklist48[[#This Row],[PIGUID]],PIs[GUID],0),8)),"")</f>
        <v>Obligación Mayor</v>
      </c>
      <c r="N327" s="84"/>
      <c r="O327" s="84"/>
      <c r="P327" s="57" t="str">
        <f>IF(Checklist48[[#This Row],[ifna]]="NA","",IF(Checklist48[[#This Row],[RelatedPQ]]=0,"",IF(Checklist48[[#This Row],[RelatedPQ]]="","",IF((INDEX(S2PQ_relational[],MATCH(Checklist48[[#This Row],[PIGUID&amp;NO]],S2PQ_relational[PIGUID &amp; "NO"],0),1))=Checklist48[[#This Row],[PIGUID]],"no aplicable",""))))</f>
        <v/>
      </c>
      <c r="Q327" s="57" t="str">
        <f>IF(Checklist48[[#This Row],[N/A]]="no aplicable",INDEX(S2PQ[[Preguntas del paso 2]:[Justification]],MATCH(Checklist48[[#This Row],[RelatedPQ]],S2PQ[S2PQGUID],0),3),"")</f>
        <v/>
      </c>
      <c r="R327" s="84"/>
    </row>
    <row r="328" spans="2:18" ht="180" x14ac:dyDescent="0.25">
      <c r="B328" s="51"/>
      <c r="C328" s="46"/>
      <c r="D328" s="58">
        <f>IF(Checklist48[[#This Row],[SGUID]]="",IF(Checklist48[[#This Row],[SSGUID]]="",0,1),1)</f>
        <v>0</v>
      </c>
      <c r="E328" s="46" t="s">
        <v>156</v>
      </c>
      <c r="F328" s="55" t="str">
        <f>_xlfn.IFNA(Checklist48[[#This Row],[RelatedPQ]],"NA")</f>
        <v>NA</v>
      </c>
      <c r="G328" s="55" t="e">
        <f>IF(Checklist48[[#This Row],[PIGUID]]="","",INDEX(S2PQ_relational[],MATCH(Checklist48[[#This Row],[PIGUID&amp;NO]],S2PQ_relational[PIGUID &amp; "NO"],0),2))</f>
        <v>#N/A</v>
      </c>
      <c r="H328" s="55" t="str">
        <f>Checklist48[[#This Row],[PIGUID]]&amp;"NO"</f>
        <v>2c8hJQnuUV1ErQICxXEqEbNO</v>
      </c>
      <c r="I328" s="55" t="b">
        <f>IF(Checklist48[[#This Row],[PIGUID]]="","",INDEX(PIs[NA Exempt],MATCH(Checklist48[[#This Row],[PIGUID]],PIs[GUID],0),1))</f>
        <v>0</v>
      </c>
      <c r="J328" s="57" t="str">
        <f>IF(Checklist48[[#This Row],[SGUID]]="",IF(Checklist48[[#This Row],[SSGUID]]="",IF(Checklist48[[#This Row],[PIGUID]]="","",INDEX(PIs[[Column1]:[SS]],MATCH(Checklist48[[#This Row],[PIGUID]],PIs[GUID],0),2)),INDEX(PIs[[Column1]:[SS]],MATCH(Checklist48[[#This Row],[SSGUID]],PIs[SSGUID],0),18)),INDEX(PIs[[Column1]:[SS]],MATCH(Checklist48[[#This Row],[SGUID]],PIs[SGUID],0),14))</f>
        <v>AQ 28.02.03</v>
      </c>
      <c r="K328" s="57" t="str">
        <f>IF(Checklist48[[#This Row],[SGUID]]="",IF(Checklist48[[#This Row],[SSGUID]]="",IF(Checklist48[[#This Row],[PIGUID]]="","",INDEX(PIs[[Column1]:[SS]],MATCH(Checklist48[[#This Row],[PIGUID]],PIs[GUID],0),4)),INDEX(PIs[[Column1]:[Ssbody]],MATCH(Checklist48[[#This Row],[SSGUID]],PIs[SSGUID],0),19)),INDEX(PIs[[Column1]:[SS]],MATCH(Checklist48[[#This Row],[SGUID]],PIs[SGUID],0),15))</f>
        <v>El productor tiene establecido un procedimiento escrito para registrar y notificar las discrepancias en la entrega durante las operaciones en cada centro postcosecha. Los productos que se han pedido como certificados pero se han entregado sin el Número GLOBALG.A.P. (GGN) o Número de Cadena de Custodia (CoC) del proveedor en los documentos de venta o en las notas de entrega internas y/o que obtienen un mal resultado en la verificación de insumos/salidas se vuelven a etiquetar de inmediato como no certificados y se manipulan como productos no certificados.</v>
      </c>
      <c r="L328" s="57" t="str">
        <f>IF(Checklist48[[#This Row],[SGUID]]="",IF(Checklist48[[#This Row],[SSGUID]]="",INDEX(PIs[[Column1]:[SS]],MATCH(Checklist48[[#This Row],[PIGUID]],PIs[GUID],0),6),""),"")</f>
        <v>Para cada centro postcosecha, debe haber establecido un procedimiento escrito para registrar y notificar las discrepancias en la entrega, y debe haber disponible un registro de las discrepancias en la entrega. Los productos que se han pedido como certificados, pero se han entregado sin el GGN o Número CoC del proveedor en los documentos de venta o en las notas de entrega internas y/o que obtienen un mal resultado en la verificación de insumos/salidas, deben volverse a etiquetar de inmediato como no certificados y manipularse como productos no certificados. Se deben documentar las acciones correctivas llevadas a cabo por el proveedor que den lugar a la restitución del estado de la certificación y al reetiquetado y la manipulación del producto.</v>
      </c>
      <c r="M328" s="57" t="str">
        <f>IF(Checklist48[[#This Row],[SSGUID]]="",IF(Checklist48[[#This Row],[PIGUID]]="","",INDEX(PIs[[Column1]:[SS]],MATCH(Checklist48[[#This Row],[PIGUID]],PIs[GUID],0),8)),"")</f>
        <v>Obligación Mayor</v>
      </c>
      <c r="N328" s="84"/>
      <c r="O328" s="84"/>
      <c r="P328" s="57" t="str">
        <f>IF(Checklist48[[#This Row],[ifna]]="NA","",IF(Checklist48[[#This Row],[RelatedPQ]]=0,"",IF(Checklist48[[#This Row],[RelatedPQ]]="","",IF((INDEX(S2PQ_relational[],MATCH(Checklist48[[#This Row],[PIGUID&amp;NO]],S2PQ_relational[PIGUID &amp; "NO"],0),1))=Checklist48[[#This Row],[PIGUID]],"no aplicable",""))))</f>
        <v/>
      </c>
      <c r="Q328" s="57" t="str">
        <f>IF(Checklist48[[#This Row],[N/A]]="no aplicable",INDEX(S2PQ[[Preguntas del paso 2]:[Justification]],MATCH(Checklist48[[#This Row],[RelatedPQ]],S2PQ[S2PQGUID],0),3),"")</f>
        <v/>
      </c>
      <c r="R328" s="84"/>
    </row>
    <row r="329" spans="2:18" ht="180" x14ac:dyDescent="0.25">
      <c r="B329" s="51"/>
      <c r="C329" s="46"/>
      <c r="D329" s="58">
        <f>IF(Checklist48[[#This Row],[SGUID]]="",IF(Checklist48[[#This Row],[SSGUID]]="",0,1),1)</f>
        <v>0</v>
      </c>
      <c r="E329" s="46" t="s">
        <v>80</v>
      </c>
      <c r="F329" s="55" t="str">
        <f>_xlfn.IFNA(Checklist48[[#This Row],[RelatedPQ]],"NA")</f>
        <v>NA</v>
      </c>
      <c r="G329" s="55" t="e">
        <f>IF(Checklist48[[#This Row],[PIGUID]]="","",INDEX(S2PQ_relational[],MATCH(Checklist48[[#This Row],[PIGUID&amp;NO]],S2PQ_relational[PIGUID &amp; "NO"],0),2))</f>
        <v>#N/A</v>
      </c>
      <c r="H329" s="55" t="str">
        <f>Checklist48[[#This Row],[PIGUID]]&amp;"NO"</f>
        <v>4brhemqOJ3VMfRkm8ZbC6NNO</v>
      </c>
      <c r="I329" s="55" t="b">
        <f>IF(Checklist48[[#This Row],[PIGUID]]="","",INDEX(PIs[NA Exempt],MATCH(Checklist48[[#This Row],[PIGUID]],PIs[GUID],0),1))</f>
        <v>0</v>
      </c>
      <c r="J329" s="57" t="str">
        <f>IF(Checklist48[[#This Row],[SGUID]]="",IF(Checklist48[[#This Row],[SSGUID]]="",IF(Checklist48[[#This Row],[PIGUID]]="","",INDEX(PIs[[Column1]:[SS]],MATCH(Checklist48[[#This Row],[PIGUID]],PIs[GUID],0),2)),INDEX(PIs[[Column1]:[SS]],MATCH(Checklist48[[#This Row],[SSGUID]],PIs[SSGUID],0),18)),INDEX(PIs[[Column1]:[SS]],MATCH(Checklist48[[#This Row],[SGUID]],PIs[SGUID],0),14))</f>
        <v>AQ 28.02.04</v>
      </c>
      <c r="K329" s="57" t="str">
        <f>IF(Checklist48[[#This Row],[SGUID]]="",IF(Checklist48[[#This Row],[SSGUID]]="",IF(Checklist48[[#This Row],[PIGUID]]="","",INDEX(PIs[[Column1]:[SS]],MATCH(Checklist48[[#This Row],[PIGUID]],PIs[GUID],0),4)),INDEX(PIs[[Column1]:[Ssbody]],MATCH(Checklist48[[#This Row],[SSGUID]],PIs[SSGUID],0),19)),INDEX(PIs[[Column1]:[SS]],MATCH(Checklist48[[#This Row],[SGUID]],PIs[SGUID],0),15))</f>
        <v>El productor dispone de un procedimiento para presentar de manera sistemática una reclamación ante la secretaría GLOBALG.A.P. siempre que un proveedor obtenga un mal resultado en la verificación de los insumos en los sistemas TI GLOBALG.A.P. (p. ej., puede que el certificado sea falso, haya sido emitido a otra entidad legal o haya vencido).</v>
      </c>
      <c r="L329" s="57" t="str">
        <f>IF(Checklist48[[#This Row],[SGUID]]="",IF(Checklist48[[#This Row],[SSGUID]]="",INDEX(PIs[[Column1]:[SS]],MATCH(Checklist48[[#This Row],[PIGUID]],PIs[GUID],0),6),""),"")</f>
        <v>Si no se puede encontrar el Número GLOBALG.A.P. (GGN) o Número de Cadena de Custodia (CoC) de un proveedor (puede que el certificado sea falso), si no se pueden autentificar las credenciales legales (puede que el certificado se haya emitido a otra entidad legal) y/o si no se puede determinar la validez del certificado (puede que el certificado haya vencido) en los sistemas TI GLOBALG.A.P., esto puede indicar un fraude por parte del proveedor. El productor debe disponer de un procedimiento para presentar de manera sistemática una reclamación ante la secretaría GLOBALG.A.P. siempre que un proveedor obtenga un mal resultado en la verificación de los insumos en los sistemas TI GLOBALG.A.P. La reclamación debe incluir el GGN y/o Número CoC del proveedor, así como los datos de identificación.</v>
      </c>
      <c r="M329" s="57" t="str">
        <f>IF(Checklist48[[#This Row],[SSGUID]]="",IF(Checklist48[[#This Row],[PIGUID]]="","",INDEX(PIs[[Column1]:[SS]],MATCH(Checklist48[[#This Row],[PIGUID]],PIs[GUID],0),8)),"")</f>
        <v>Obligación Mayor</v>
      </c>
      <c r="N329" s="84"/>
      <c r="O329" s="84"/>
      <c r="P329" s="57" t="str">
        <f>IF(Checklist48[[#This Row],[ifna]]="NA","",IF(Checklist48[[#This Row],[RelatedPQ]]=0,"",IF(Checklist48[[#This Row],[RelatedPQ]]="","",IF((INDEX(S2PQ_relational[],MATCH(Checklist48[[#This Row],[PIGUID&amp;NO]],S2PQ_relational[PIGUID &amp; "NO"],0),1))=Checklist48[[#This Row],[PIGUID]],"no aplicable",""))))</f>
        <v/>
      </c>
      <c r="Q329" s="57" t="str">
        <f>IF(Checklist48[[#This Row],[N/A]]="no aplicable",INDEX(S2PQ[[Preguntas del paso 2]:[Justification]],MATCH(Checklist48[[#This Row],[RelatedPQ]],S2PQ[S2PQGUID],0),3),"")</f>
        <v/>
      </c>
      <c r="R329" s="84"/>
    </row>
    <row r="330" spans="2:18" ht="303.75" x14ac:dyDescent="0.25">
      <c r="B330" s="51"/>
      <c r="C330" s="46"/>
      <c r="D330" s="58">
        <f>IF(Checklist48[[#This Row],[SGUID]]="",IF(Checklist48[[#This Row],[SSGUID]]="",0,1),1)</f>
        <v>0</v>
      </c>
      <c r="E330" s="46" t="s">
        <v>86</v>
      </c>
      <c r="F330" s="55" t="str">
        <f>_xlfn.IFNA(Checklist48[[#This Row],[RelatedPQ]],"NA")</f>
        <v>NA</v>
      </c>
      <c r="G330" s="55" t="e">
        <f>IF(Checklist48[[#This Row],[PIGUID]]="","",INDEX(S2PQ_relational[],MATCH(Checklist48[[#This Row],[PIGUID&amp;NO]],S2PQ_relational[PIGUID &amp; "NO"],0),2))</f>
        <v>#N/A</v>
      </c>
      <c r="H330" s="55" t="str">
        <f>Checklist48[[#This Row],[PIGUID]]&amp;"NO"</f>
        <v>5u5yuwBvVHREFyBbfs9mflNO</v>
      </c>
      <c r="I330" s="55" t="b">
        <f>IF(Checklist48[[#This Row],[PIGUID]]="","",INDEX(PIs[NA Exempt],MATCH(Checklist48[[#This Row],[PIGUID]],PIs[GUID],0),1))</f>
        <v>1</v>
      </c>
      <c r="J330" s="57" t="str">
        <f>IF(Checklist48[[#This Row],[SGUID]]="",IF(Checklist48[[#This Row],[SSGUID]]="",IF(Checklist48[[#This Row],[PIGUID]]="","",INDEX(PIs[[Column1]:[SS]],MATCH(Checklist48[[#This Row],[PIGUID]],PIs[GUID],0),2)),INDEX(PIs[[Column1]:[SS]],MATCH(Checklist48[[#This Row],[SSGUID]],PIs[SSGUID],0),18)),INDEX(PIs[[Column1]:[SS]],MATCH(Checklist48[[#This Row],[SGUID]],PIs[SGUID],0),14))</f>
        <v>AQ 28.02.05</v>
      </c>
      <c r="K330" s="57" t="str">
        <f>IF(Checklist48[[#This Row],[SGUID]]="",IF(Checklist48[[#This Row],[SSGUID]]="",IF(Checklist48[[#This Row],[PIGUID]]="","",INDEX(PIs[[Column1]:[SS]],MATCH(Checklist48[[#This Row],[PIGUID]],PIs[GUID],0),4)),INDEX(PIs[[Column1]:[Ssbody]],MATCH(Checklist48[[#This Row],[SSGUID]],PIs[SSGUID],0),19)),INDEX(PIs[[Column1]:[SS]],MATCH(Checklist48[[#This Row],[SGUID]],PIs[SGUID],0),15))</f>
        <v>Si un socio comercial solicita la verificación de las salidas, el productor dispone de un procedimiento para verificar de forma sistemática la(s) fecha(s) de vencimiento de los certificados de los proveedores en los sistemas TI GLOBALG.A.P. antes de que los productos certificados se envíen a ese socio comercial.</v>
      </c>
      <c r="L330" s="57" t="str">
        <f>IF(Checklist48[[#This Row],[SGUID]]="",IF(Checklist48[[#This Row],[SSGUID]]="",INDEX(PIs[[Column1]:[SS]],MATCH(Checklist48[[#This Row],[PIGUID]],PIs[GUID],0),6),""),"")</f>
        <v>Los socios comerciales que compran productos como certificados y etiquetados con el Número GLOBALG.A.P. (GGN), el Número de Cadena de Custodia (CoC) y/o la etiqueta GGN pueden solicitar la verificación de las salidas. El productor debe verificar la validez del certificado del respectivo proveedor en los sistemas TI GLOBALG.A.P. Esta verificación se debe realizar antes o durante el proceso de envío del producto y debe constar en un registro u otro protocolo de documentación. Este registro/documentación debe estar disponible para los auditores del organismo de certificación (OC). Los productos etiquetados con un GGN, Número CoC y/o etiqueta GGN no se deben enviar si el estado de la certificación del proveedor cambia de válido durante la producción y el almacenamiento a no válido en el momento del envío a los socios comerciales. La verificación de salidas solicitada por los socios comerciales debe comunicarse al OC pertinente. Debe haber establecido un procedimiento claramente documentado con medidas y acciones correctivas que se tomarán cuando el estado de la certificación de un proveedor cambie de válido durante la producción y el almacenamiento a no válido en el momento del envío a los socios comerciales.
“N/A” si el socio comercial no solicita la verificación de salidas.</v>
      </c>
      <c r="M330" s="57" t="str">
        <f>IF(Checklist48[[#This Row],[SSGUID]]="",IF(Checklist48[[#This Row],[PIGUID]]="","",INDEX(PIs[[Column1]:[SS]],MATCH(Checklist48[[#This Row],[PIGUID]],PIs[GUID],0),8)),"")</f>
        <v>Obligación Mayor</v>
      </c>
      <c r="N330" s="84"/>
      <c r="O330" s="84"/>
      <c r="P330" s="57" t="str">
        <f>IF(Checklist48[[#This Row],[ifna]]="NA","",IF(Checklist48[[#This Row],[RelatedPQ]]=0,"",IF(Checklist48[[#This Row],[RelatedPQ]]="","",IF((INDEX(S2PQ_relational[],MATCH(Checklist48[[#This Row],[PIGUID&amp;NO]],S2PQ_relational[PIGUID &amp; "NO"],0),1))=Checklist48[[#This Row],[PIGUID]],"no aplicable",""))))</f>
        <v/>
      </c>
      <c r="Q330" s="57" t="str">
        <f>IF(Checklist48[[#This Row],[N/A]]="no aplicable",INDEX(S2PQ[[Preguntas del paso 2]:[Justification]],MATCH(Checklist48[[#This Row],[RelatedPQ]],S2PQ[S2PQGUID],0),3),"")</f>
        <v/>
      </c>
      <c r="R330" s="84"/>
    </row>
    <row r="331" spans="2:18" ht="67.5" x14ac:dyDescent="0.25">
      <c r="B331" s="51"/>
      <c r="C331" s="46"/>
      <c r="D331" s="58">
        <f>IF(Checklist48[[#This Row],[SGUID]]="",IF(Checklist48[[#This Row],[SSGUID]]="",0,1),1)</f>
        <v>0</v>
      </c>
      <c r="E331" s="46" t="s">
        <v>92</v>
      </c>
      <c r="F331" s="55" t="str">
        <f>_xlfn.IFNA(Checklist48[[#This Row],[RelatedPQ]],"NA")</f>
        <v>NA</v>
      </c>
      <c r="G331" s="55" t="e">
        <f>IF(Checklist48[[#This Row],[PIGUID]]="","",INDEX(S2PQ_relational[],MATCH(Checklist48[[#This Row],[PIGUID&amp;NO]],S2PQ_relational[PIGUID &amp; "NO"],0),2))</f>
        <v>#N/A</v>
      </c>
      <c r="H331" s="55" t="str">
        <f>Checklist48[[#This Row],[PIGUID]]&amp;"NO"</f>
        <v>13CetXaLYmBJomirJYnZXcNO</v>
      </c>
      <c r="I331" s="55" t="b">
        <f>IF(Checklist48[[#This Row],[PIGUID]]="","",INDEX(PIs[NA Exempt],MATCH(Checklist48[[#This Row],[PIGUID]],PIs[GUID],0),1))</f>
        <v>1</v>
      </c>
      <c r="J331" s="57" t="str">
        <f>IF(Checklist48[[#This Row],[SGUID]]="",IF(Checklist48[[#This Row],[SSGUID]]="",IF(Checklist48[[#This Row],[PIGUID]]="","",INDEX(PIs[[Column1]:[SS]],MATCH(Checklist48[[#This Row],[PIGUID]],PIs[GUID],0),2)),INDEX(PIs[[Column1]:[SS]],MATCH(Checklist48[[#This Row],[SSGUID]],PIs[SSGUID],0),18)),INDEX(PIs[[Column1]:[SS]],MATCH(Checklist48[[#This Row],[SGUID]],PIs[SGUID],0),14))</f>
        <v>AQ 28.02.06</v>
      </c>
      <c r="K331" s="57" t="str">
        <f>IF(Checklist48[[#This Row],[SGUID]]="",IF(Checklist48[[#This Row],[SSGUID]]="",IF(Checklist48[[#This Row],[PIGUID]]="","",INDEX(PIs[[Column1]:[SS]],MATCH(Checklist48[[#This Row],[PIGUID]],PIs[GUID],0),4)),INDEX(PIs[[Column1]:[Ssbody]],MATCH(Checklist48[[#This Row],[SSGUID]],PIs[SSGUID],0),19)),INDEX(PIs[[Column1]:[SS]],MATCH(Checklist48[[#This Row],[SGUID]],PIs[SGUID],0),15))</f>
        <v>La palabra GLOBALG.A.P., las marcas registradas y el logotipo de GLOBALG.A.P., y el Número GLOBALG.A.P. (GGN) se utilizan en los productos salientes de acuerdo con el reglamento general GLOBALG.A.P. y el documento “Uso de marcas registradas de GLOBALG.A.P.: política y directrices”.</v>
      </c>
      <c r="L331" s="57" t="str">
        <f>IF(Checklist48[[#This Row],[SGUID]]="",IF(Checklist48[[#This Row],[SSGUID]]="",INDEX(PIs[[Column1]:[SS]],MATCH(Checklist48[[#This Row],[PIGUID]],PIs[GUID],0),6),""),"")</f>
        <v>Se deben consultar y seguir las directrices relativas a las marcas registradas y al etiquetado del producto del reglamento general GLOBALG.A.P. y del documento “Uso de marcas registradas de GLOBALG.A.P.: política y directrices”.
Sin opción de “N/A”.</v>
      </c>
      <c r="M331" s="57" t="str">
        <f>IF(Checklist48[[#This Row],[SSGUID]]="",IF(Checklist48[[#This Row],[PIGUID]]="","",INDEX(PIs[[Column1]:[SS]],MATCH(Checklist48[[#This Row],[PIGUID]],PIs[GUID],0),8)),"")</f>
        <v>Obligación Mayor</v>
      </c>
      <c r="N331" s="84"/>
      <c r="O331" s="84"/>
      <c r="P331" s="57" t="str">
        <f>IF(Checklist48[[#This Row],[ifna]]="NA","",IF(Checklist48[[#This Row],[RelatedPQ]]=0,"",IF(Checklist48[[#This Row],[RelatedPQ]]="","",IF((INDEX(S2PQ_relational[],MATCH(Checklist48[[#This Row],[PIGUID&amp;NO]],S2PQ_relational[PIGUID &amp; "NO"],0),1))=Checklist48[[#This Row],[PIGUID]],"no aplicable",""))))</f>
        <v/>
      </c>
      <c r="Q331" s="57" t="str">
        <f>IF(Checklist48[[#This Row],[N/A]]="no aplicable",INDEX(S2PQ[[Preguntas del paso 2]:[Justification]],MATCH(Checklist48[[#This Row],[RelatedPQ]],S2PQ[S2PQGUID],0),3),"")</f>
        <v/>
      </c>
      <c r="R331" s="84"/>
    </row>
    <row r="332" spans="2:18" ht="33.75" x14ac:dyDescent="0.25">
      <c r="B332" s="51"/>
      <c r="C332" s="46" t="s">
        <v>111</v>
      </c>
      <c r="D332" s="58">
        <f>IF(Checklist48[[#This Row],[SGUID]]="",IF(Checklist48[[#This Row],[SSGUID]]="",0,1),1)</f>
        <v>1</v>
      </c>
      <c r="E332" s="46"/>
      <c r="F332" s="55" t="str">
        <f>_xlfn.IFNA(Checklist48[[#This Row],[RelatedPQ]],"NA")</f>
        <v/>
      </c>
      <c r="G332" s="55" t="str">
        <f>IF(Checklist48[[#This Row],[PIGUID]]="","",INDEX(S2PQ_relational[],MATCH(Checklist48[[#This Row],[PIGUID&amp;NO]],S2PQ_relational[PIGUID &amp; "NO"],0),2))</f>
        <v/>
      </c>
      <c r="H332" s="55" t="str">
        <f>Checklist48[[#This Row],[PIGUID]]&amp;"NO"</f>
        <v>NO</v>
      </c>
      <c r="I332" s="55" t="str">
        <f>IF(Checklist48[[#This Row],[PIGUID]]="","",INDEX(PIs[NA Exempt],MATCH(Checklist48[[#This Row],[PIGUID]],PIs[GUID],0),1))</f>
        <v/>
      </c>
      <c r="J332" s="57" t="str">
        <f>IF(Checklist48[[#This Row],[SGUID]]="",IF(Checklist48[[#This Row],[SSGUID]]="",IF(Checklist48[[#This Row],[PIGUID]]="","",INDEX(PIs[[Column1]:[SS]],MATCH(Checklist48[[#This Row],[PIGUID]],PIs[GUID],0),2)),INDEX(PIs[[Column1]:[SS]],MATCH(Checklist48[[#This Row],[SSGUID]],PIs[SSGUID],0),18)),INDEX(PIs[[Column1]:[SS]],MATCH(Checklist48[[#This Row],[SGUID]],PIs[SGUID],0),14))</f>
        <v>AQ 28.03 TRAZABILIDAD</v>
      </c>
      <c r="K332" s="57" t="str">
        <f>IF(Checklist48[[#This Row],[SGUID]]="",IF(Checklist48[[#This Row],[SSGUID]]="",IF(Checklist48[[#This Row],[PIGUID]]="","",INDEX(PIs[[Column1]:[SS]],MATCH(Checklist48[[#This Row],[PIGUID]],PIs[GUID],0),4)),INDEX(PIs[[Column1]:[Ssbody]],MATCH(Checklist48[[#This Row],[SSGUID]],PIs[SSGUID],0),19)),INDEX(PIs[[Column1]:[SS]],MATCH(Checklist48[[#This Row],[SGUID]],PIs[SGUID],0),15))</f>
        <v>El productor y los productos están identificados correctamente para permitir la trazabilidad y la validación del estado de la certificación.</v>
      </c>
      <c r="L332" s="57" t="str">
        <f>IF(Checklist48[[#This Row],[SGUID]]="",IF(Checklist48[[#This Row],[SSGUID]]="",INDEX(PIs[[Column1]:[SS]],MATCH(Checklist48[[#This Row],[PIGUID]],PIs[GUID],0),6),""),"")</f>
        <v/>
      </c>
      <c r="M332" s="57" t="str">
        <f>IF(Checklist48[[#This Row],[SSGUID]]="",IF(Checklist48[[#This Row],[PIGUID]]="","",INDEX(PIs[[Column1]:[SS]],MATCH(Checklist48[[#This Row],[PIGUID]],PIs[GUID],0),8)),"")</f>
        <v/>
      </c>
      <c r="N332" s="84"/>
      <c r="O332" s="84"/>
      <c r="P332" s="57" t="str">
        <f>IF(Checklist48[[#This Row],[ifna]]="NA","",IF(Checklist48[[#This Row],[RelatedPQ]]=0,"",IF(Checklist48[[#This Row],[RelatedPQ]]="","",IF((INDEX(S2PQ_relational[],MATCH(Checklist48[[#This Row],[PIGUID&amp;NO]],S2PQ_relational[PIGUID &amp; "NO"],0),1))=Checklist48[[#This Row],[PIGUID]],"no aplicable",""))))</f>
        <v/>
      </c>
      <c r="Q332" s="57" t="str">
        <f>IF(Checklist48[[#This Row],[N/A]]="no aplicable",INDEX(S2PQ[[Preguntas del paso 2]:[Justification]],MATCH(Checklist48[[#This Row],[RelatedPQ]],S2PQ[S2PQGUID],0),3),"")</f>
        <v/>
      </c>
      <c r="R332" s="84"/>
    </row>
    <row r="333" spans="2:18" ht="409.5" x14ac:dyDescent="0.25">
      <c r="B333" s="51"/>
      <c r="C333" s="46"/>
      <c r="D333" s="58">
        <f>IF(Checklist48[[#This Row],[SGUID]]="",IF(Checklist48[[#This Row],[SSGUID]]="",0,1),1)</f>
        <v>0</v>
      </c>
      <c r="E333" s="46" t="s">
        <v>105</v>
      </c>
      <c r="F333" s="55" t="str">
        <f>_xlfn.IFNA(Checklist48[[#This Row],[RelatedPQ]],"NA")</f>
        <v>NA</v>
      </c>
      <c r="G333" s="55" t="e">
        <f>IF(Checklist48[[#This Row],[PIGUID]]="","",INDEX(S2PQ_relational[],MATCH(Checklist48[[#This Row],[PIGUID&amp;NO]],S2PQ_relational[PIGUID &amp; "NO"],0),2))</f>
        <v>#N/A</v>
      </c>
      <c r="H333" s="55" t="str">
        <f>Checklist48[[#This Row],[PIGUID]]&amp;"NO"</f>
        <v>ghgEzneaCfOlrcrUtsHzQNO</v>
      </c>
      <c r="I333" s="55" t="b">
        <f>IF(Checklist48[[#This Row],[PIGUID]]="","",INDEX(PIs[NA Exempt],MATCH(Checklist48[[#This Row],[PIGUID]],PIs[GUID],0),1))</f>
        <v>0</v>
      </c>
      <c r="J333" s="57" t="str">
        <f>IF(Checklist48[[#This Row],[SGUID]]="",IF(Checklist48[[#This Row],[SSGUID]]="",IF(Checklist48[[#This Row],[PIGUID]]="","",INDEX(PIs[[Column1]:[SS]],MATCH(Checklist48[[#This Row],[PIGUID]],PIs[GUID],0),2)),INDEX(PIs[[Column1]:[SS]],MATCH(Checklist48[[#This Row],[SSGUID]],PIs[SSGUID],0),18)),INDEX(PIs[[Column1]:[SS]],MATCH(Checklist48[[#This Row],[SGUID]],PIs[SGUID],0),14))</f>
        <v>AQ 28.03.01</v>
      </c>
      <c r="K333" s="57" t="str">
        <f>IF(Checklist48[[#This Row],[SGUID]]="",IF(Checklist48[[#This Row],[SSGUID]]="",IF(Checklist48[[#This Row],[PIGUID]]="","",INDEX(PIs[[Column1]:[SS]],MATCH(Checklist48[[#This Row],[PIGUID]],PIs[GUID],0),4)),INDEX(PIs[[Column1]:[Ssbody]],MATCH(Checklist48[[#This Row],[SSGUID]],PIs[SSGUID],0),19)),INDEX(PIs[[Column1]:[SS]],MATCH(Checklist48[[#This Row],[SGUID]],PIs[SGUID],0),15))</f>
        <v>El productor utiliza un método de segregación del producto o de preservación de la identidad para asegurar la trazabilidad.</v>
      </c>
      <c r="L333" s="57" t="str">
        <f>IF(Checklist48[[#This Row],[SGUID]]="",IF(Checklist48[[#This Row],[SSGUID]]="",INDEX(PIs[[Column1]:[SS]],MATCH(Checklist48[[#This Row],[PIGUID]],PIs[GUID],0),6),""),"")</f>
        <v>El productor debe asegurar la trazabilidad de una de las siguientes maneras:
\- Usando el método de segregación para asegurar la trazabilidad de más de un productor individual Opción 1 o grupo de productores Opción 2 con certificación
\- Usando el método de preservación de la identidad para asegurar la trazabilidad de un productor individual Opción 1 o grupo de productores Opción 2 con certificación
\- Usando tanto el método de segregación como el de preservación de la identidad
Método de segregación:
El método de segregación permite la mezcla de productos certificados provenientes de diferentes productores certificados. La mezcla física de productos certificados de diferentes productores certificados debe documentarse debidamente mediante datos de trazabilidad vinculados a un código de trazabilidad (p. ej., un número de lote). Los productos certificados no deben mezclarse físicamente con productos no certificados (a excepción de los productos de consumo al por menor de múltiples ingredientes). El productor debe etiquetar el producto final con su Número GLOBALG.A.P. (GGN) y un código de trazabilidad (p. ej., número de lote) que lo vincula a los Números CoC de los proveedores o al GGN de un productor individual Opción 1 (o grupo de productores Opción 2).
Si algunos pero no todos los ingredientes de un producto de múltiples ingredientes provienen de procesos de producción con certificación, se debe especificar el GGN del productor certificado. Se deben identificar por separado las diferentes fuentes de los diferentes ingredientes de un producto de múltiples ingredientes (por ejemplo, pangasius \[GGN de productor n.º 1], tilapia \[GGN de productor n.º 2]), y se debe especificar el GGN o Número CoC del procesador/empaquetador, si es subcontratado.
Método de preservación de la identidad:
Si se utiliza el GGN como código de trazabilidad (p. ej., número de lote), se debe utilizar el método de preservación de la identidad del producto. El método de preservación de la identidad prohíbe la mezcla física de productos certificados con otros productos certificados o no certificados. No se deben mezclar físicamente los productos de diferentes productores certificados. Se debe documentar debidamente la preservación de la identidad de los productos. El producto certificado se debe rastrear hasta un productor certificado.
El productor debe etiquetar el producto final de identidad preservada con su GGN y el/los GGN del productor(es) de origen.</v>
      </c>
      <c r="M333" s="57" t="str">
        <f>IF(Checklist48[[#This Row],[SSGUID]]="",IF(Checklist48[[#This Row],[PIGUID]]="","",INDEX(PIs[[Column1]:[SS]],MATCH(Checklist48[[#This Row],[PIGUID]],PIs[GUID],0),8)),"")</f>
        <v>Obligación Mayor</v>
      </c>
      <c r="N333" s="84"/>
      <c r="O333" s="84"/>
      <c r="P333" s="57" t="str">
        <f>IF(Checklist48[[#This Row],[ifna]]="NA","",IF(Checklist48[[#This Row],[RelatedPQ]]=0,"",IF(Checklist48[[#This Row],[RelatedPQ]]="","",IF((INDEX(S2PQ_relational[],MATCH(Checklist48[[#This Row],[PIGUID&amp;NO]],S2PQ_relational[PIGUID &amp; "NO"],0),1))=Checklist48[[#This Row],[PIGUID]],"no aplicable",""))))</f>
        <v/>
      </c>
      <c r="Q333" s="57" t="str">
        <f>IF(Checklist48[[#This Row],[N/A]]="no aplicable",INDEX(S2PQ[[Preguntas del paso 2]:[Justification]],MATCH(Checklist48[[#This Row],[RelatedPQ]],S2PQ[S2PQGUID],0),3),"")</f>
        <v/>
      </c>
      <c r="R333" s="84"/>
    </row>
    <row r="334" spans="2:18" ht="157.5" x14ac:dyDescent="0.25">
      <c r="B334" s="51"/>
      <c r="C334" s="46"/>
      <c r="D334" s="58">
        <f>IF(Checklist48[[#This Row],[SGUID]]="",IF(Checklist48[[#This Row],[SSGUID]]="",0,1),1)</f>
        <v>0</v>
      </c>
      <c r="E334" s="46" t="s">
        <v>211</v>
      </c>
      <c r="F334" s="55" t="str">
        <f>_xlfn.IFNA(Checklist48[[#This Row],[RelatedPQ]],"NA")</f>
        <v>NA</v>
      </c>
      <c r="G334" s="55" t="e">
        <f>IF(Checklist48[[#This Row],[PIGUID]]="","",INDEX(S2PQ_relational[],MATCH(Checklist48[[#This Row],[PIGUID&amp;NO]],S2PQ_relational[PIGUID &amp; "NO"],0),2))</f>
        <v>#N/A</v>
      </c>
      <c r="H334" s="55" t="str">
        <f>Checklist48[[#This Row],[PIGUID]]&amp;"NO"</f>
        <v>2gQei3q3oLh1N2UpIiPMZRNO</v>
      </c>
      <c r="I334" s="55" t="b">
        <f>IF(Checklist48[[#This Row],[PIGUID]]="","",INDEX(PIs[NA Exempt],MATCH(Checklist48[[#This Row],[PIGUID]],PIs[GUID],0),1))</f>
        <v>1</v>
      </c>
      <c r="J334" s="57" t="str">
        <f>IF(Checklist48[[#This Row],[SGUID]]="",IF(Checklist48[[#This Row],[SSGUID]]="",IF(Checklist48[[#This Row],[PIGUID]]="","",INDEX(PIs[[Column1]:[SS]],MATCH(Checklist48[[#This Row],[PIGUID]],PIs[GUID],0),2)),INDEX(PIs[[Column1]:[SS]],MATCH(Checklist48[[#This Row],[SSGUID]],PIs[SSGUID],0),18)),INDEX(PIs[[Column1]:[SS]],MATCH(Checklist48[[#This Row],[SGUID]],PIs[SGUID],0),14))</f>
        <v>AQ 28.03.02</v>
      </c>
      <c r="K334" s="57" t="str">
        <f>IF(Checklist48[[#This Row],[SGUID]]="",IF(Checklist48[[#This Row],[SSGUID]]="",IF(Checklist48[[#This Row],[PIGUID]]="","",INDEX(PIs[[Column1]:[SS]],MATCH(Checklist48[[#This Row],[PIGUID]],PIs[GUID],0),4)),INDEX(PIs[[Column1]:[Ssbody]],MATCH(Checklist48[[#This Row],[SSGUID]],PIs[SSGUID],0),19)),INDEX(PIs[[Column1]:[SS]],MATCH(Checklist48[[#This Row],[SGUID]],PIs[SGUID],0),15))</f>
        <v>Hay establecido un sistema de trazabilidad.</v>
      </c>
      <c r="L334" s="57" t="str">
        <f>IF(Checklist48[[#This Row],[SGUID]]="",IF(Checklist48[[#This Row],[SSGUID]]="",INDEX(PIs[[Column1]:[SS]],MATCH(Checklist48[[#This Row],[PIGUID]],PIs[GUID],0),6),""),"")</f>
        <v>Los registros de trazabilidad deben ser exactos, completos e inalterados. Para cada lote de productos vendidos (o manipulados, si el productor actúa como parte subcontratada) como certificados, el sistema de trazabilidad debe ser capaz de rastrear el producto a partir de las facturas de venta internas (o documentos de entrega de productos salientes si el productor actúa como parte subcontratada) hasta los sitios de producción y/o uno o varios proveedores certificados, y de registrar y rastrear la cantidad de productos certificados entre la recepción y el envío, incluidos los pasos intermedios de procesamiento y almacenamiento.
Sin opción de “N/A”.</v>
      </c>
      <c r="M334" s="57" t="str">
        <f>IF(Checklist48[[#This Row],[SSGUID]]="",IF(Checklist48[[#This Row],[PIGUID]]="","",INDEX(PIs[[Column1]:[SS]],MATCH(Checklist48[[#This Row],[PIGUID]],PIs[GUID],0),8)),"")</f>
        <v>Obligación Mayor</v>
      </c>
      <c r="N334" s="84"/>
      <c r="O334" s="84"/>
      <c r="P334" s="57" t="str">
        <f>IF(Checklist48[[#This Row],[ifna]]="NA","",IF(Checklist48[[#This Row],[RelatedPQ]]=0,"",IF(Checklist48[[#This Row],[RelatedPQ]]="","",IF((INDEX(S2PQ_relational[],MATCH(Checklist48[[#This Row],[PIGUID&amp;NO]],S2PQ_relational[PIGUID &amp; "NO"],0),1))=Checklist48[[#This Row],[PIGUID]],"no aplicable",""))))</f>
        <v/>
      </c>
      <c r="Q334" s="57" t="str">
        <f>IF(Checklist48[[#This Row],[N/A]]="no aplicable",INDEX(S2PQ[[Preguntas del paso 2]:[Justification]],MATCH(Checklist48[[#This Row],[RelatedPQ]],S2PQ[S2PQGUID],0),3),"")</f>
        <v/>
      </c>
      <c r="R334" s="84"/>
    </row>
    <row r="335" spans="2:18" ht="326.25" x14ac:dyDescent="0.25">
      <c r="B335" s="51"/>
      <c r="C335" s="46"/>
      <c r="D335" s="58">
        <f>IF(Checklist48[[#This Row],[SGUID]]="",IF(Checklist48[[#This Row],[SSGUID]]="",0,1),1)</f>
        <v>0</v>
      </c>
      <c r="E335" s="46" t="s">
        <v>205</v>
      </c>
      <c r="F335" s="55" t="str">
        <f>_xlfn.IFNA(Checklist48[[#This Row],[RelatedPQ]],"NA")</f>
        <v>NA</v>
      </c>
      <c r="G335" s="55" t="e">
        <f>IF(Checklist48[[#This Row],[PIGUID]]="","",INDEX(S2PQ_relational[],MATCH(Checklist48[[#This Row],[PIGUID&amp;NO]],S2PQ_relational[PIGUID &amp; "NO"],0),2))</f>
        <v>#N/A</v>
      </c>
      <c r="H335" s="55" t="str">
        <f>Checklist48[[#This Row],[PIGUID]]&amp;"NO"</f>
        <v>2zn0z3XJX2yLdrTiB4v3TmNO</v>
      </c>
      <c r="I335" s="55" t="b">
        <f>IF(Checklist48[[#This Row],[PIGUID]]="","",INDEX(PIs[NA Exempt],MATCH(Checklist48[[#This Row],[PIGUID]],PIs[GUID],0),1))</f>
        <v>1</v>
      </c>
      <c r="J335" s="57" t="str">
        <f>IF(Checklist48[[#This Row],[SGUID]]="",IF(Checklist48[[#This Row],[SSGUID]]="",IF(Checklist48[[#This Row],[PIGUID]]="","",INDEX(PIs[[Column1]:[SS]],MATCH(Checklist48[[#This Row],[PIGUID]],PIs[GUID],0),2)),INDEX(PIs[[Column1]:[SS]],MATCH(Checklist48[[#This Row],[SSGUID]],PIs[SSGUID],0),18)),INDEX(PIs[[Column1]:[SS]],MATCH(Checklist48[[#This Row],[SGUID]],PIs[SGUID],0),14))</f>
        <v>AQ 28.03.03</v>
      </c>
      <c r="K335" s="57" t="str">
        <f>IF(Checklist48[[#This Row],[SGUID]]="",IF(Checklist48[[#This Row],[SSGUID]]="",IF(Checklist48[[#This Row],[PIGUID]]="","",INDEX(PIs[[Column1]:[SS]],MATCH(Checklist48[[#This Row],[PIGUID]],PIs[GUID],0),4)),INDEX(PIs[[Column1]:[Ssbody]],MATCH(Checklist48[[#This Row],[SSGUID]],PIs[SSGUID],0),19)),INDEX(PIs[[Column1]:[SS]],MATCH(Checklist48[[#This Row],[SGUID]],PIs[SGUID],0),15))</f>
        <v>El productor cuenta con procedimientos documentados para gestionar/iniciar la retirada/recuperación de productos certificados de la cadena de suministro o del mercado, según corresponda, y estos procedimientos se prueban anualmente.</v>
      </c>
      <c r="L335" s="57" t="str">
        <f>IF(Checklist48[[#This Row],[SGUID]]="",IF(Checklist48[[#This Row],[SSGUID]]="",INDEX(PIs[[Column1]:[SS]],MATCH(Checklist48[[#This Row],[PIGUID]],PIs[GUID],0),6),""),"")</f>
        <v>El productor debe contar con un plan de retiro/recuperación de productos, y el procedimiento debe probarse anualmente. Referencia cruzada con AQ 09.01.
El productor debe contar con un procedimiento documentado que identifique el tipo de suceso que puede resultar en una retirada/recuperación de un producto, las personas responsables de tomar este tipo de decisiones, el mecanismo de notificación de la siguiente etapa de la cadena de suministro y del organismo de certificación (OC) aprobado por GLOBALG.A.P., y los métodos para recomponer las existencias. Los procedimientos se deben probar anualmente para asegurar que sean eficaces. Esta prueba debe registrarse (p. ej., eligiendo un lote vendido recientemente, identificando la cantidad y el paradero del producto y verificando si se puede seguir el rastro del lote en la siguiente etapa y si se puede contactar al OC). No es necesario ponerse realmente en contacto con los socios comerciales durante las pruebas simuladas. Basta con tener una lista de los números de teléfono y los correos electrónicos.
Si en el momento de la auditoría realizada por el OC el productor tiene una certificación reconocida por GFSI que cubre la etapa posterior a la finca para el centro postcosecha, se considerará que se cumple con este principio y los criterios relevantes.
Sin opción de “N/A”.</v>
      </c>
      <c r="M335" s="57" t="str">
        <f>IF(Checklist48[[#This Row],[SSGUID]]="",IF(Checklist48[[#This Row],[PIGUID]]="","",INDEX(PIs[[Column1]:[SS]],MATCH(Checklist48[[#This Row],[PIGUID]],PIs[GUID],0),8)),"")</f>
        <v>Obligación Mayor</v>
      </c>
      <c r="N335" s="84"/>
      <c r="O335" s="84"/>
      <c r="P335" s="57" t="str">
        <f>IF(Checklist48[[#This Row],[ifna]]="NA","",IF(Checklist48[[#This Row],[RelatedPQ]]=0,"",IF(Checklist48[[#This Row],[RelatedPQ]]="","",IF((INDEX(S2PQ_relational[],MATCH(Checklist48[[#This Row],[PIGUID&amp;NO]],S2PQ_relational[PIGUID &amp; "NO"],0),1))=Checklist48[[#This Row],[PIGUID]],"no aplicable",""))))</f>
        <v/>
      </c>
      <c r="Q335" s="57" t="str">
        <f>IF(Checklist48[[#This Row],[N/A]]="no aplicable",INDEX(S2PQ[[Preguntas del paso 2]:[Justification]],MATCH(Checklist48[[#This Row],[RelatedPQ]],S2PQ[S2PQGUID],0),3),"")</f>
        <v/>
      </c>
      <c r="R335" s="84"/>
    </row>
    <row r="336" spans="2:18" ht="90" x14ac:dyDescent="0.25">
      <c r="B336" s="51"/>
      <c r="C336" s="46"/>
      <c r="D336" s="58">
        <f>IF(Checklist48[[#This Row],[SGUID]]="",IF(Checklist48[[#This Row],[SSGUID]]="",0,1),1)</f>
        <v>0</v>
      </c>
      <c r="E336" s="46" t="s">
        <v>187</v>
      </c>
      <c r="F336" s="55" t="str">
        <f>_xlfn.IFNA(Checklist48[[#This Row],[RelatedPQ]],"NA")</f>
        <v>NA</v>
      </c>
      <c r="G336" s="55" t="e">
        <f>IF(Checklist48[[#This Row],[PIGUID]]="","",INDEX(S2PQ_relational[],MATCH(Checklist48[[#This Row],[PIGUID&amp;NO]],S2PQ_relational[PIGUID &amp; "NO"],0),2))</f>
        <v>#N/A</v>
      </c>
      <c r="H336" s="55" t="str">
        <f>Checklist48[[#This Row],[PIGUID]]&amp;"NO"</f>
        <v>1f56vdRKnyZ4i7xrjls2lsNO</v>
      </c>
      <c r="I336" s="55" t="b">
        <f>IF(Checklist48[[#This Row],[PIGUID]]="","",INDEX(PIs[NA Exempt],MATCH(Checklist48[[#This Row],[PIGUID]],PIs[GUID],0),1))</f>
        <v>1</v>
      </c>
      <c r="J336" s="57" t="str">
        <f>IF(Checklist48[[#This Row],[SGUID]]="",IF(Checklist48[[#This Row],[SSGUID]]="",IF(Checklist48[[#This Row],[PIGUID]]="","",INDEX(PIs[[Column1]:[SS]],MATCH(Checklist48[[#This Row],[PIGUID]],PIs[GUID],0),2)),INDEX(PIs[[Column1]:[SS]],MATCH(Checklist48[[#This Row],[SSGUID]],PIs[SSGUID],0),18)),INDEX(PIs[[Column1]:[SS]],MATCH(Checklist48[[#This Row],[SGUID]],PIs[SGUID],0),14))</f>
        <v>AQ 28.03.04</v>
      </c>
      <c r="K336" s="57" t="str">
        <f>IF(Checklist48[[#This Row],[SGUID]]="",IF(Checklist48[[#This Row],[SSGUID]]="",IF(Checklist48[[#This Row],[PIGUID]]="","",INDEX(PIs[[Column1]:[SS]],MATCH(Checklist48[[#This Row],[PIGUID]],PIs[GUID],0),4)),INDEX(PIs[[Column1]:[Ssbody]],MATCH(Checklist48[[#This Row],[SSGUID]],PIs[SSGUID],0),19)),INDEX(PIs[[Column1]:[SS]],MATCH(Checklist48[[#This Row],[SGUID]],PIs[SGUID],0),15))</f>
        <v>El código de trazabilidad (p. ej., número de lote) vincula un artículo comercial a la información relevante para su trazabilidad.</v>
      </c>
      <c r="L336" s="57" t="str">
        <f>IF(Checklist48[[#This Row],[SGUID]]="",IF(Checklist48[[#This Row],[SSGUID]]="",INDEX(PIs[[Column1]:[SS]],MATCH(Checklist48[[#This Row],[PIGUID]],PIs[GUID],0),6),""),"")</f>
        <v>El código de trazabilidad (p. ej., número de lote) debe vincular un artículo comercial a la información relevante para su trazabilidad. Debe vincular el lote al origen del propio artículo comercial o de los artículos contenidos en él, así como a los Números GLOBALG.A.P. (GGN) o los Números de Cadena de Custodia (CoC).
Sin opción de “N/A”.</v>
      </c>
      <c r="M336" s="57" t="str">
        <f>IF(Checklist48[[#This Row],[SSGUID]]="",IF(Checklist48[[#This Row],[PIGUID]]="","",INDEX(PIs[[Column1]:[SS]],MATCH(Checklist48[[#This Row],[PIGUID]],PIs[GUID],0),8)),"")</f>
        <v>Obligación Mayor</v>
      </c>
      <c r="N336" s="84"/>
      <c r="O336" s="84"/>
      <c r="P336" s="57" t="str">
        <f>IF(Checklist48[[#This Row],[ifna]]="NA","",IF(Checklist48[[#This Row],[RelatedPQ]]=0,"",IF(Checklist48[[#This Row],[RelatedPQ]]="","",IF((INDEX(S2PQ_relational[],MATCH(Checklist48[[#This Row],[PIGUID&amp;NO]],S2PQ_relational[PIGUID &amp; "NO"],0),1))=Checklist48[[#This Row],[PIGUID]],"no aplicable",""))))</f>
        <v/>
      </c>
      <c r="Q336" s="57" t="str">
        <f>IF(Checklist48[[#This Row],[N/A]]="no aplicable",INDEX(S2PQ[[Preguntas del paso 2]:[Justification]],MATCH(Checklist48[[#This Row],[RelatedPQ]],S2PQ[S2PQGUID],0),3),"")</f>
        <v/>
      </c>
      <c r="R336" s="84"/>
    </row>
    <row r="337" spans="2:18" ht="157.5" x14ac:dyDescent="0.25">
      <c r="B337" s="51"/>
      <c r="C337" s="46" t="s">
        <v>174</v>
      </c>
      <c r="D337" s="58">
        <f>IF(Checklist48[[#This Row],[SGUID]]="",IF(Checklist48[[#This Row],[SSGUID]]="",0,1),1)</f>
        <v>1</v>
      </c>
      <c r="E337" s="46"/>
      <c r="F337" s="55" t="str">
        <f>_xlfn.IFNA(Checklist48[[#This Row],[RelatedPQ]],"NA")</f>
        <v/>
      </c>
      <c r="G337" s="55" t="str">
        <f>IF(Checklist48[[#This Row],[PIGUID]]="","",INDEX(S2PQ_relational[],MATCH(Checklist48[[#This Row],[PIGUID&amp;NO]],S2PQ_relational[PIGUID &amp; "NO"],0),2))</f>
        <v/>
      </c>
      <c r="H337" s="55" t="str">
        <f>Checklist48[[#This Row],[PIGUID]]&amp;"NO"</f>
        <v>NO</v>
      </c>
      <c r="I337" s="55" t="str">
        <f>IF(Checklist48[[#This Row],[PIGUID]]="","",INDEX(PIs[NA Exempt],MATCH(Checklist48[[#This Row],[PIGUID]],PIs[GUID],0),1))</f>
        <v/>
      </c>
      <c r="J337" s="57" t="str">
        <f>IF(Checklist48[[#This Row],[SGUID]]="",IF(Checklist48[[#This Row],[SSGUID]]="",IF(Checklist48[[#This Row],[PIGUID]]="","",INDEX(PIs[[Column1]:[SS]],MATCH(Checklist48[[#This Row],[PIGUID]],PIs[GUID],0),2)),INDEX(PIs[[Column1]:[SS]],MATCH(Checklist48[[#This Row],[SSGUID]],PIs[SSGUID],0),18)),INDEX(PIs[[Column1]:[SS]],MATCH(Checklist48[[#This Row],[SGUID]],PIs[SGUID],0),14))</f>
        <v>AQ 28.04 IDENTIFICACIÓN DE SALIDA CON ESTADO DE LA CERTIFICACIÓN (PROCEDENTE DE PROCESOS DE PRODUCCIÓN CON CERTIFICACIÓN)</v>
      </c>
      <c r="K337" s="57" t="str">
        <f>IF(Checklist48[[#This Row],[SGUID]]="",IF(Checklist48[[#This Row],[SSGUID]]="",IF(Checklist48[[#This Row],[PIGUID]]="","",INDEX(PIs[[Column1]:[SS]],MATCH(Checklist48[[#This Row],[PIGUID]],PIs[GUID],0),4)),INDEX(PIs[[Column1]:[Ssbody]],MATCH(Checklist48[[#This Row],[SSGUID]],PIs[SSGUID],0),19)),INDEX(PIs[[Column1]:[SS]],MATCH(Checklist48[[#This Row],[SGUID]],PIs[SGUID],0),15))</f>
        <v>Solo se aplica a los productos con los elementos visuales de la etiqueta GGN
Las empresas autorizadas tienen derecho a utilizar y etiquetar sus productos con los elementos visuales de la etiqueta GGN además del Número GLOBALG.A.P. (GGN). Para conocer los requisitos y las directrices sobre el uso de los elementos visuales de la etiqueta GGN, véase el manual de usuario de la etiqueta GGN para el envase del producto. Los elementos visuales de la etiqueta GGN están vinculados con un portal en línea público que permite realizar una verificación directa de los Números GLOBALG.A.P. (GGN) y los Números de Cadena de Custodia (CoC).</v>
      </c>
      <c r="L337" s="57" t="str">
        <f>IF(Checklist48[[#This Row],[SGUID]]="",IF(Checklist48[[#This Row],[SSGUID]]="",INDEX(PIs[[Column1]:[SS]],MATCH(Checklist48[[#This Row],[PIGUID]],PIs[GUID],0),6),""),"")</f>
        <v/>
      </c>
      <c r="M337" s="57" t="str">
        <f>IF(Checklist48[[#This Row],[SSGUID]]="",IF(Checklist48[[#This Row],[PIGUID]]="","",INDEX(PIs[[Column1]:[SS]],MATCH(Checklist48[[#This Row],[PIGUID]],PIs[GUID],0),8)),"")</f>
        <v/>
      </c>
      <c r="N337" s="84"/>
      <c r="O337" s="84"/>
      <c r="P337" s="57" t="str">
        <f>IF(Checklist48[[#This Row],[ifna]]="NA","",IF(Checklist48[[#This Row],[RelatedPQ]]=0,"",IF(Checklist48[[#This Row],[RelatedPQ]]="","",IF((INDEX(S2PQ_relational[],MATCH(Checklist48[[#This Row],[PIGUID&amp;NO]],S2PQ_relational[PIGUID &amp; "NO"],0),1))=Checklist48[[#This Row],[PIGUID]],"no aplicable",""))))</f>
        <v/>
      </c>
      <c r="Q337" s="57" t="str">
        <f>IF(Checklist48[[#This Row],[N/A]]="no aplicable",INDEX(S2PQ[[Preguntas del paso 2]:[Justification]],MATCH(Checklist48[[#This Row],[RelatedPQ]],S2PQ[S2PQGUID],0),3),"")</f>
        <v/>
      </c>
      <c r="R337" s="84"/>
    </row>
    <row r="338" spans="2:18" ht="101.25" x14ac:dyDescent="0.25">
      <c r="B338" s="51"/>
      <c r="C338" s="46"/>
      <c r="D338" s="58">
        <f>IF(Checklist48[[#This Row],[SGUID]]="",IF(Checklist48[[#This Row],[SSGUID]]="",0,1),1)</f>
        <v>0</v>
      </c>
      <c r="E338" s="46" t="s">
        <v>193</v>
      </c>
      <c r="F338" s="55" t="str">
        <f>_xlfn.IFNA(Checklist48[[#This Row],[RelatedPQ]],"NA")</f>
        <v>NA</v>
      </c>
      <c r="G338" s="55" t="e">
        <f>IF(Checklist48[[#This Row],[PIGUID]]="","",INDEX(S2PQ_relational[],MATCH(Checklist48[[#This Row],[PIGUID&amp;NO]],S2PQ_relational[PIGUID &amp; "NO"],0),2))</f>
        <v>#N/A</v>
      </c>
      <c r="H338" s="55" t="str">
        <f>Checklist48[[#This Row],[PIGUID]]&amp;"NO"</f>
        <v>5ImvJyZxU6SllaoGvrbjxnNO</v>
      </c>
      <c r="I338" s="55" t="b">
        <f>IF(Checklist48[[#This Row],[PIGUID]]="","",INDEX(PIs[NA Exempt],MATCH(Checklist48[[#This Row],[PIGUID]],PIs[GUID],0),1))</f>
        <v>1</v>
      </c>
      <c r="J338" s="57" t="str">
        <f>IF(Checklist48[[#This Row],[SGUID]]="",IF(Checklist48[[#This Row],[SSGUID]]="",IF(Checklist48[[#This Row],[PIGUID]]="","",INDEX(PIs[[Column1]:[SS]],MATCH(Checklist48[[#This Row],[PIGUID]],PIs[GUID],0),2)),INDEX(PIs[[Column1]:[SS]],MATCH(Checklist48[[#This Row],[SSGUID]],PIs[SSGUID],0),18)),INDEX(PIs[[Column1]:[SS]],MATCH(Checklist48[[#This Row],[SGUID]],PIs[SGUID],0),14))</f>
        <v>AQ 28.04.01</v>
      </c>
      <c r="K338" s="57" t="str">
        <f>IF(Checklist48[[#This Row],[SGUID]]="",IF(Checklist48[[#This Row],[SSGUID]]="",IF(Checklist48[[#This Row],[PIGUID]]="","",INDEX(PIs[[Column1]:[SS]],MATCH(Checklist48[[#This Row],[PIGUID]],PIs[GUID],0),4)),INDEX(PIs[[Column1]:[Ssbody]],MATCH(Checklist48[[#This Row],[SSGUID]],PIs[SSGUID],0),19)),INDEX(PIs[[Column1]:[SS]],MATCH(Checklist48[[#This Row],[SGUID]],PIs[SGUID],0),15))</f>
        <v>El productor utiliza el prefijo “GGN” correctamente, de acuerdo con los requisitos de la norma.</v>
      </c>
      <c r="L338" s="57" t="str">
        <f>IF(Checklist48[[#This Row],[SGUID]]="",IF(Checklist48[[#This Row],[SSGUID]]="",INDEX(PIs[[Column1]:[SS]],MATCH(Checklist48[[#This Row],[PIGUID]],PIs[GUID],0),6),""),"")</f>
        <v>El productor debe estar identificado con un Número GLOBALG.A.P. (GGN). El GGN identifica a un productor individual Opción 1 o a un grupo de productores Opción 2 y consta del prefijo “GGN” y de un número de 13 dígitos.
Nota: Este requisito se aplica tanto a la identificación en el producto como en los documentos de venta y transporte.
Sin opción de “N/A”.</v>
      </c>
      <c r="M338" s="57" t="str">
        <f>IF(Checklist48[[#This Row],[SSGUID]]="",IF(Checklist48[[#This Row],[PIGUID]]="","",INDEX(PIs[[Column1]:[SS]],MATCH(Checklist48[[#This Row],[PIGUID]],PIs[GUID],0),8)),"")</f>
        <v>Obligación Mayor</v>
      </c>
      <c r="N338" s="84"/>
      <c r="O338" s="84"/>
      <c r="P338" s="57" t="str">
        <f>IF(Checklist48[[#This Row],[ifna]]="NA","",IF(Checklist48[[#This Row],[RelatedPQ]]=0,"",IF(Checklist48[[#This Row],[RelatedPQ]]="","",IF((INDEX(S2PQ_relational[],MATCH(Checklist48[[#This Row],[PIGUID&amp;NO]],S2PQ_relational[PIGUID &amp; "NO"],0),1))=Checklist48[[#This Row],[PIGUID]],"no aplicable",""))))</f>
        <v/>
      </c>
      <c r="Q338" s="57" t="str">
        <f>IF(Checklist48[[#This Row],[N/A]]="no aplicable",INDEX(S2PQ[[Preguntas del paso 2]:[Justification]],MATCH(Checklist48[[#This Row],[RelatedPQ]],S2PQ[S2PQGUID],0),3),"")</f>
        <v/>
      </c>
      <c r="R338" s="84"/>
    </row>
    <row r="339" spans="2:18" ht="258.75" x14ac:dyDescent="0.25">
      <c r="B339" s="51"/>
      <c r="C339" s="46"/>
      <c r="D339" s="58">
        <f>IF(Checklist48[[#This Row],[SGUID]]="",IF(Checklist48[[#This Row],[SSGUID]]="",0,1),1)</f>
        <v>0</v>
      </c>
      <c r="E339" s="46" t="s">
        <v>175</v>
      </c>
      <c r="F339" s="55" t="str">
        <f>_xlfn.IFNA(Checklist48[[#This Row],[RelatedPQ]],"NA")</f>
        <v>NA</v>
      </c>
      <c r="G339" s="55" t="e">
        <f>IF(Checklist48[[#This Row],[PIGUID]]="","",INDEX(S2PQ_relational[],MATCH(Checklist48[[#This Row],[PIGUID&amp;NO]],S2PQ_relational[PIGUID &amp; "NO"],0),2))</f>
        <v>#N/A</v>
      </c>
      <c r="H339" s="55" t="str">
        <f>Checklist48[[#This Row],[PIGUID]]&amp;"NO"</f>
        <v>ooA48m9h5JuWuXlh3h9nwNO</v>
      </c>
      <c r="I339" s="55" t="b">
        <f>IF(Checklist48[[#This Row],[PIGUID]]="","",INDEX(PIs[NA Exempt],MATCH(Checklist48[[#This Row],[PIGUID]],PIs[GUID],0),1))</f>
        <v>0</v>
      </c>
      <c r="J339" s="57" t="str">
        <f>IF(Checklist48[[#This Row],[SGUID]]="",IF(Checklist48[[#This Row],[SSGUID]]="",IF(Checklist48[[#This Row],[PIGUID]]="","",INDEX(PIs[[Column1]:[SS]],MATCH(Checklist48[[#This Row],[PIGUID]],PIs[GUID],0),2)),INDEX(PIs[[Column1]:[SS]],MATCH(Checklist48[[#This Row],[SSGUID]],PIs[SSGUID],0),18)),INDEX(PIs[[Column1]:[SS]],MATCH(Checklist48[[#This Row],[SGUID]],PIs[SGUID],0),14))</f>
        <v>AQ 28.04.02</v>
      </c>
      <c r="K339" s="57" t="str">
        <f>IF(Checklist48[[#This Row],[SGUID]]="",IF(Checklist48[[#This Row],[SSGUID]]="",IF(Checklist48[[#This Row],[PIGUID]]="","",INDEX(PIs[[Column1]:[SS]],MATCH(Checklist48[[#This Row],[PIGUID]],PIs[GUID],0),4)),INDEX(PIs[[Column1]:[Ssbody]],MATCH(Checklist48[[#This Row],[SSGUID]],PIs[SSGUID],0),19)),INDEX(PIs[[Column1]:[SS]],MATCH(Checklist48[[#This Row],[SGUID]],PIs[SGUID],0),15))</f>
        <v>La documentación de transacción y envío (transporte) del producto certificado saliente contiene la información mínima requerida por la norma.</v>
      </c>
      <c r="L339" s="57" t="str">
        <f>IF(Checklist48[[#This Row],[SGUID]]="",IF(Checklist48[[#This Row],[SSGUID]]="",INDEX(PIs[[Column1]:[SS]],MATCH(Checklist48[[#This Row],[PIGUID]],PIs[GUID],0),6),""),"")</f>
        <v>Las facturas de ventas, los documentos de envío (transporte) en papel o formato electrónico, y cualquier otra documentación relacionada con las transacciones de productos certificados deben contener al menos la siguiente información:
\- Número GLOBALG.A.P. (GGN)
\- Número de consignación, si está disponible
\- Nombre(s) o código(s) de identificación del producto enviado
\- Cantidad enviada (peso o número de unidades)
\- Fecha de envío
\- Códigos de identificación de las unidades logísticas, si está disponible
\- Estado de la certificación, indicando: “Con certificación GLOBALG.A.P.” (referencia cruzada con AQ 11.01)
Basta con la identificación positiva; no es necesario identificar el estado de no certificado.
Nota: Este punto se aplica incluso si hay un acuerdo escrito entre el productor y el socio comercial de no identificar el producto con el GGN.</v>
      </c>
      <c r="M339" s="57" t="str">
        <f>IF(Checklist48[[#This Row],[SSGUID]]="",IF(Checklist48[[#This Row],[PIGUID]]="","",INDEX(PIs[[Column1]:[SS]],MATCH(Checklist48[[#This Row],[PIGUID]],PIs[GUID],0),8)),"")</f>
        <v>Obligación Mayor</v>
      </c>
      <c r="N339" s="84"/>
      <c r="O339" s="84"/>
      <c r="P339" s="57" t="str">
        <f>IF(Checklist48[[#This Row],[ifna]]="NA","",IF(Checklist48[[#This Row],[RelatedPQ]]=0,"",IF(Checklist48[[#This Row],[RelatedPQ]]="","",IF((INDEX(S2PQ_relational[],MATCH(Checklist48[[#This Row],[PIGUID&amp;NO]],S2PQ_relational[PIGUID &amp; "NO"],0),1))=Checklist48[[#This Row],[PIGUID]],"no aplicable",""))))</f>
        <v/>
      </c>
      <c r="Q339" s="57" t="str">
        <f>IF(Checklist48[[#This Row],[N/A]]="no aplicable",INDEX(S2PQ[[Preguntas del paso 2]:[Justification]],MATCH(Checklist48[[#This Row],[RelatedPQ]],S2PQ[S2PQGUID],0),3),"")</f>
        <v/>
      </c>
      <c r="R339" s="84"/>
    </row>
    <row r="340" spans="2:18" ht="225" x14ac:dyDescent="0.25">
      <c r="B340" s="51"/>
      <c r="C340" s="46"/>
      <c r="D340" s="58">
        <f>IF(Checklist48[[#This Row],[SGUID]]="",IF(Checklist48[[#This Row],[SSGUID]]="",0,1),1)</f>
        <v>0</v>
      </c>
      <c r="E340" s="46" t="s">
        <v>168</v>
      </c>
      <c r="F340" s="55" t="str">
        <f>_xlfn.IFNA(Checklist48[[#This Row],[RelatedPQ]],"NA")</f>
        <v>NA</v>
      </c>
      <c r="G340" s="55" t="e">
        <f>IF(Checklist48[[#This Row],[PIGUID]]="","",INDEX(S2PQ_relational[],MATCH(Checklist48[[#This Row],[PIGUID&amp;NO]],S2PQ_relational[PIGUID &amp; "NO"],0),2))</f>
        <v>#N/A</v>
      </c>
      <c r="H340" s="55" t="str">
        <f>Checklist48[[#This Row],[PIGUID]]&amp;"NO"</f>
        <v>6TFm1ioW2TLOSXmGk3OEInNO</v>
      </c>
      <c r="I340" s="55" t="b">
        <f>IF(Checklist48[[#This Row],[PIGUID]]="","",INDEX(PIs[NA Exempt],MATCH(Checklist48[[#This Row],[PIGUID]],PIs[GUID],0),1))</f>
        <v>1</v>
      </c>
      <c r="J340" s="57" t="str">
        <f>IF(Checklist48[[#This Row],[SGUID]]="",IF(Checklist48[[#This Row],[SSGUID]]="",IF(Checklist48[[#This Row],[PIGUID]]="","",INDEX(PIs[[Column1]:[SS]],MATCH(Checklist48[[#This Row],[PIGUID]],PIs[GUID],0),2)),INDEX(PIs[[Column1]:[SS]],MATCH(Checklist48[[#This Row],[SSGUID]],PIs[SSGUID],0),18)),INDEX(PIs[[Column1]:[SS]],MATCH(Checklist48[[#This Row],[SGUID]],PIs[SGUID],0),14))</f>
        <v>AQ 28.04.03</v>
      </c>
      <c r="K340" s="57" t="str">
        <f>IF(Checklist48[[#This Row],[SGUID]]="",IF(Checklist48[[#This Row],[SSGUID]]="",IF(Checklist48[[#This Row],[PIGUID]]="","",INDEX(PIs[[Column1]:[SS]],MATCH(Checklist48[[#This Row],[PIGUID]],PIs[GUID],0),4)),INDEX(PIs[[Column1]:[Ssbody]],MATCH(Checklist48[[#This Row],[SSGUID]],PIs[SSGUID],0),19)),INDEX(PIs[[Column1]:[SS]],MATCH(Checklist48[[#This Row],[SGUID]],PIs[SGUID],0),15))</f>
        <v>Las unidades logísticas (p. ej., palés, recipientes), los artículos comerciales (p. ej., cajas, cajones) y/o los artículos de consumo al por menor empaquetados (p. ej., recipientes, bolsas, redes, envoltorios retráctiles, envases tipo concha) que contienen productos certificados están identificados con la información mínima requerida por la norma.</v>
      </c>
      <c r="L340" s="57" t="str">
        <f>IF(Checklist48[[#This Row],[SGUID]]="",IF(Checklist48[[#This Row],[SSGUID]]="",INDEX(PIs[[Column1]:[SS]],MATCH(Checklist48[[#This Row],[PIGUID]],PIs[GUID],0),6),""),"")</f>
        <v>Las unidades logísticas (p. ej., palés, recipientes), los artículos comerciales (p. ej., cajas, cajones) y/o los artículos de consumo al por menor empaquetados (p. ej., recipientes, bolsas, redes, envoltorios retráctiles, envases tipo concha) deben estar identificados al menos con:
\- Número de Cadena de Custodia (CoC): Número CoC de la empresa de la cadena de suministro, si corresponde
\- Número GLOBALG.A.P. (GGN) del productor o grupo de productores (si la empresa emplea el método de preservación de la identidad)
\- Nombre del producto
\- Código de trazabilidad (p. ej., número de lote)
Se puede mostrar información adicional, en función de los requisitos del socio comercial.
“N/A” si hay disponible un acuerdo escrito entre el productor y el socio comercial de no identificar el producto con el GGN.</v>
      </c>
      <c r="M340" s="57" t="str">
        <f>IF(Checklist48[[#This Row],[SSGUID]]="",IF(Checklist48[[#This Row],[PIGUID]]="","",INDEX(PIs[[Column1]:[SS]],MATCH(Checklist48[[#This Row],[PIGUID]],PIs[GUID],0),8)),"")</f>
        <v>Obligación Mayor</v>
      </c>
      <c r="N340" s="84"/>
      <c r="O340" s="84"/>
      <c r="P340" s="57" t="str">
        <f>IF(Checklist48[[#This Row],[ifna]]="NA","",IF(Checklist48[[#This Row],[RelatedPQ]]=0,"",IF(Checklist48[[#This Row],[RelatedPQ]]="","",IF((INDEX(S2PQ_relational[],MATCH(Checklist48[[#This Row],[PIGUID&amp;NO]],S2PQ_relational[PIGUID &amp; "NO"],0),1))=Checklist48[[#This Row],[PIGUID]],"no aplicable",""))))</f>
        <v/>
      </c>
      <c r="Q340" s="57" t="str">
        <f>IF(Checklist48[[#This Row],[N/A]]="no aplicable",INDEX(S2PQ[[Preguntas del paso 2]:[Justification]],MATCH(Checklist48[[#This Row],[RelatedPQ]],S2PQ[S2PQGUID],0),3),"")</f>
        <v/>
      </c>
      <c r="R340" s="84"/>
    </row>
    <row r="341" spans="2:18" ht="236.25" x14ac:dyDescent="0.25">
      <c r="B341" s="51"/>
      <c r="C341" s="46"/>
      <c r="D341" s="58">
        <f>IF(Checklist48[[#This Row],[SGUID]]="",IF(Checklist48[[#This Row],[SSGUID]]="",0,1),1)</f>
        <v>0</v>
      </c>
      <c r="E341" s="46" t="s">
        <v>181</v>
      </c>
      <c r="F341" s="55" t="str">
        <f>_xlfn.IFNA(Checklist48[[#This Row],[RelatedPQ]],"NA")</f>
        <v>NA</v>
      </c>
      <c r="G341" s="55" t="e">
        <f>IF(Checklist48[[#This Row],[PIGUID]]="","",INDEX(S2PQ_relational[],MATCH(Checklist48[[#This Row],[PIGUID&amp;NO]],S2PQ_relational[PIGUID &amp; "NO"],0),2))</f>
        <v>#N/A</v>
      </c>
      <c r="H341" s="55" t="str">
        <f>Checklist48[[#This Row],[PIGUID]]&amp;"NO"</f>
        <v>IwOV2MqTs4Z9i9brqP57dNO</v>
      </c>
      <c r="I341" s="55" t="b">
        <f>IF(Checklist48[[#This Row],[PIGUID]]="","",INDEX(PIs[NA Exempt],MATCH(Checklist48[[#This Row],[PIGUID]],PIs[GUID],0),1))</f>
        <v>1</v>
      </c>
      <c r="J341" s="57" t="str">
        <f>IF(Checklist48[[#This Row],[SGUID]]="",IF(Checklist48[[#This Row],[SSGUID]]="",IF(Checklist48[[#This Row],[PIGUID]]="","",INDEX(PIs[[Column1]:[SS]],MATCH(Checklist48[[#This Row],[PIGUID]],PIs[GUID],0),2)),INDEX(PIs[[Column1]:[SS]],MATCH(Checklist48[[#This Row],[SSGUID]],PIs[SSGUID],0),18)),INDEX(PIs[[Column1]:[SS]],MATCH(Checklist48[[#This Row],[SGUID]],PIs[SGUID],0),14))</f>
        <v>AQ 28.04.04</v>
      </c>
      <c r="K341" s="57" t="str">
        <f>IF(Checklist48[[#This Row],[SGUID]]="",IF(Checklist48[[#This Row],[SSGUID]]="",IF(Checklist48[[#This Row],[PIGUID]]="","",INDEX(PIs[[Column1]:[SS]],MATCH(Checklist48[[#This Row],[PIGUID]],PIs[GUID],0),4)),INDEX(PIs[[Column1]:[Ssbody]],MATCH(Checklist48[[#This Row],[SSGUID]],PIs[SSGUID],0),19)),INDEX(PIs[[Column1]:[SS]],MATCH(Checklist48[[#This Row],[SGUID]],PIs[SGUID],0),15))</f>
        <v>Si el producto no está identificado individualmente (p. ej., en caso de producto a granel), el productor incluye la información mínima requerida por la norma.</v>
      </c>
      <c r="L341" s="57" t="str">
        <f>IF(Checklist48[[#This Row],[SGUID]]="",IF(Checklist48[[#This Row],[SSGUID]]="",INDEX(PIs[[Column1]:[SS]],MATCH(Checklist48[[#This Row],[PIGUID]],PIs[GUID],0),6),""),"")</f>
        <v>Los documentos de entrega suplementarios deben contener, como mínimo, la siguiente información:
\- Número GLOBALG.A.P. (GGN) o el Número de Cadena de Custodia (CoC): GGN del productor individual Opción 1 o grupo de productores Opción 2 o Número CoC del proveedor o proveedores, cuando corresponda
\- Nombre o código del producto
\- Cantidad (peso o número de unidades)
\- Código de trazabilidad (p. ej., número de lote) o GGN del productor si el proveedor es un productor o grupo de productores (preservación de la identidad), o código del contenedor de envío (p. ej., número de serie, placa de matrícula)
\- Enlace a la información del documento de venta (p. ej., número de factura, número de nota de entrega)
Se puede mostrar información adicional, en función de los requisitos del socio comercial.
“N/A” si hay un acuerdo escrito entre el productor y el socio comercial de no identificar el producto con el GGN.</v>
      </c>
      <c r="M341" s="57" t="str">
        <f>IF(Checklist48[[#This Row],[SSGUID]]="",IF(Checklist48[[#This Row],[PIGUID]]="","",INDEX(PIs[[Column1]:[SS]],MATCH(Checklist48[[#This Row],[PIGUID]],PIs[GUID],0),8)),"")</f>
        <v>Obligación Mayor</v>
      </c>
      <c r="N341" s="84"/>
      <c r="O341" s="84"/>
      <c r="P341" s="57" t="str">
        <f>IF(Checklist48[[#This Row],[ifna]]="NA","",IF(Checklist48[[#This Row],[RelatedPQ]]=0,"",IF(Checklist48[[#This Row],[RelatedPQ]]="","",IF((INDEX(S2PQ_relational[],MATCH(Checklist48[[#This Row],[PIGUID&amp;NO]],S2PQ_relational[PIGUID &amp; "NO"],0),1))=Checklist48[[#This Row],[PIGUID]],"no aplicable",""))))</f>
        <v/>
      </c>
      <c r="Q341" s="57" t="str">
        <f>IF(Checklist48[[#This Row],[N/A]]="no aplicable",INDEX(S2PQ[[Preguntas del paso 2]:[Justification]],MATCH(Checklist48[[#This Row],[RelatedPQ]],S2PQ[S2PQGUID],0),3),"")</f>
        <v/>
      </c>
      <c r="R341" s="84"/>
    </row>
    <row r="342" spans="2:18" ht="78.75" x14ac:dyDescent="0.25">
      <c r="B342" s="51"/>
      <c r="C342" s="46" t="s">
        <v>104</v>
      </c>
      <c r="D342" s="58">
        <f>IF(Checklist48[[#This Row],[SGUID]]="",IF(Checklist48[[#This Row],[SSGUID]]="",0,1),1)</f>
        <v>1</v>
      </c>
      <c r="E342" s="46"/>
      <c r="F342" s="55" t="str">
        <f>_xlfn.IFNA(Checklist48[[#This Row],[RelatedPQ]],"NA")</f>
        <v/>
      </c>
      <c r="G342" s="55" t="str">
        <f>IF(Checklist48[[#This Row],[PIGUID]]="","",INDEX(S2PQ_relational[],MATCH(Checklist48[[#This Row],[PIGUID&amp;NO]],S2PQ_relational[PIGUID &amp; "NO"],0),2))</f>
        <v/>
      </c>
      <c r="H342" s="55" t="str">
        <f>Checklist48[[#This Row],[PIGUID]]&amp;"NO"</f>
        <v>NO</v>
      </c>
      <c r="I342" s="55" t="str">
        <f>IF(Checklist48[[#This Row],[PIGUID]]="","",INDEX(PIs[NA Exempt],MATCH(Checklist48[[#This Row],[PIGUID]],PIs[GUID],0),1))</f>
        <v/>
      </c>
      <c r="J342" s="57" t="str">
        <f>IF(Checklist48[[#This Row],[SGUID]]="",IF(Checklist48[[#This Row],[SSGUID]]="",IF(Checklist48[[#This Row],[PIGUID]]="","",INDEX(PIs[[Column1]:[SS]],MATCH(Checklist48[[#This Row],[PIGUID]],PIs[GUID],0),2)),INDEX(PIs[[Column1]:[SS]],MATCH(Checklist48[[#This Row],[SSGUID]],PIs[SSGUID],0),18)),INDEX(PIs[[Column1]:[SS]],MATCH(Checklist48[[#This Row],[SGUID]],PIs[SGUID],0),14))</f>
        <v>AQ 28.05 PRODUCTOS CON LOS ELEMENTOS VISUALES DE LA ETIQUETA GGN</v>
      </c>
      <c r="K342" s="57" t="str">
        <f>IF(Checklist48[[#This Row],[SGUID]]="",IF(Checklist48[[#This Row],[SSGUID]]="",IF(Checklist48[[#This Row],[PIGUID]]="","",INDEX(PIs[[Column1]:[SS]],MATCH(Checklist48[[#This Row],[PIGUID]],PIs[GUID],0),4)),INDEX(PIs[[Column1]:[Ssbody]],MATCH(Checklist48[[#This Row],[SSGUID]],PIs[SSGUID],0),19)),INDEX(PIs[[Column1]:[SS]],MATCH(Checklist48[[#This Row],[SGUID]],PIs[SGUID],0),15))</f>
        <v>-</v>
      </c>
      <c r="L342" s="57" t="str">
        <f>IF(Checklist48[[#This Row],[SGUID]]="",IF(Checklist48[[#This Row],[SSGUID]]="",INDEX(PIs[[Column1]:[SS]],MATCH(Checklist48[[#This Row],[PIGUID]],PIs[GUID],0),6),""),"")</f>
        <v/>
      </c>
      <c r="M342" s="57" t="str">
        <f>IF(Checklist48[[#This Row],[SSGUID]]="",IF(Checklist48[[#This Row],[PIGUID]]="","",INDEX(PIs[[Column1]:[SS]],MATCH(Checklist48[[#This Row],[PIGUID]],PIs[GUID],0),8)),"")</f>
        <v/>
      </c>
      <c r="N342" s="84"/>
      <c r="O342" s="84"/>
      <c r="P342" s="57" t="str">
        <f>IF(Checklist48[[#This Row],[ifna]]="NA","",IF(Checklist48[[#This Row],[RelatedPQ]]=0,"",IF(Checklist48[[#This Row],[RelatedPQ]]="","",IF((INDEX(S2PQ_relational[],MATCH(Checklist48[[#This Row],[PIGUID&amp;NO]],S2PQ_relational[PIGUID &amp; "NO"],0),1))=Checklist48[[#This Row],[PIGUID]],"no aplicable",""))))</f>
        <v/>
      </c>
      <c r="Q342" s="57" t="str">
        <f>IF(Checklist48[[#This Row],[N/A]]="no aplicable",INDEX(S2PQ[[Preguntas del paso 2]:[Justification]],MATCH(Checklist48[[#This Row],[RelatedPQ]],S2PQ[S2PQGUID],0),3),"")</f>
        <v/>
      </c>
      <c r="R342" s="84"/>
    </row>
    <row r="343" spans="2:18" ht="101.25" x14ac:dyDescent="0.25">
      <c r="B343" s="51"/>
      <c r="C343" s="46"/>
      <c r="D343" s="58">
        <f>IF(Checklist48[[#This Row],[SGUID]]="",IF(Checklist48[[#This Row],[SSGUID]]="",0,1),1)</f>
        <v>0</v>
      </c>
      <c r="E343" s="46" t="s">
        <v>162</v>
      </c>
      <c r="F343" s="55" t="str">
        <f>_xlfn.IFNA(Checklist48[[#This Row],[RelatedPQ]],"NA")</f>
        <v>NA</v>
      </c>
      <c r="G343" s="55" t="e">
        <f>IF(Checklist48[[#This Row],[PIGUID]]="","",INDEX(S2PQ_relational[],MATCH(Checklist48[[#This Row],[PIGUID&amp;NO]],S2PQ_relational[PIGUID &amp; "NO"],0),2))</f>
        <v>#N/A</v>
      </c>
      <c r="H343" s="55" t="str">
        <f>Checklist48[[#This Row],[PIGUID]]&amp;"NO"</f>
        <v>5Z30UE56IcWu2Ogi6uU7P1NO</v>
      </c>
      <c r="I343" s="55" t="b">
        <f>IF(Checklist48[[#This Row],[PIGUID]]="","",INDEX(PIs[NA Exempt],MATCH(Checklist48[[#This Row],[PIGUID]],PIs[GUID],0),1))</f>
        <v>1</v>
      </c>
      <c r="J343" s="57" t="str">
        <f>IF(Checklist48[[#This Row],[SGUID]]="",IF(Checklist48[[#This Row],[SSGUID]]="",IF(Checklist48[[#This Row],[PIGUID]]="","",INDEX(PIs[[Column1]:[SS]],MATCH(Checklist48[[#This Row],[PIGUID]],PIs[GUID],0),2)),INDEX(PIs[[Column1]:[SS]],MATCH(Checklist48[[#This Row],[SSGUID]],PIs[SSGUID],0),18)),INDEX(PIs[[Column1]:[SS]],MATCH(Checklist48[[#This Row],[SGUID]],PIs[SGUID],0),14))</f>
        <v>28.05.01</v>
      </c>
      <c r="K343" s="57" t="str">
        <f>IF(Checklist48[[#This Row],[SGUID]]="",IF(Checklist48[[#This Row],[SSGUID]]="",IF(Checklist48[[#This Row],[PIGUID]]="","",INDEX(PIs[[Column1]:[SS]],MATCH(Checklist48[[#This Row],[PIGUID]],PIs[GUID],0),4)),INDEX(PIs[[Column1]:[Ssbody]],MATCH(Checklist48[[#This Row],[SSGUID]],PIs[SSGUID],0),19)),INDEX(PIs[[Column1]:[SS]],MATCH(Checklist48[[#This Row],[SGUID]],PIs[SGUID],0),15))</f>
        <v>Hay en vigor un acuerdo de licencia de la etiqueta GGN válido y se ha identificado una persona responsable del cumplimiento de los términos y condiciones de la licencia de la etiqueta GGN.</v>
      </c>
      <c r="L343" s="57" t="str">
        <f>IF(Checklist48[[#This Row],[SGUID]]="",IF(Checklist48[[#This Row],[SSGUID]]="",INDEX(PIs[[Column1]:[SS]],MATCH(Checklist48[[#This Row],[PIGUID]],PIs[GUID],0),6),""),"")</f>
        <v>El productor debe haber sido aprobado, bajo los términos de un acuerdo de licencia, para utilizar los elementos visuales de la etiqueta GGN, y debe haberse designado una persona responsable del cumplimiento, por parte del productor, de los términos y condiciones de la licencia de la etiqueta GGN.
“N/A” si el productor actúa como subcontratista de una empresa aprobada.</v>
      </c>
      <c r="M343" s="57" t="str">
        <f>IF(Checklist48[[#This Row],[SSGUID]]="",IF(Checklist48[[#This Row],[PIGUID]]="","",INDEX(PIs[[Column1]:[SS]],MATCH(Checklist48[[#This Row],[PIGUID]],PIs[GUID],0),8)),"")</f>
        <v>Obligación Mayor</v>
      </c>
      <c r="N343" s="84"/>
      <c r="O343" s="84"/>
      <c r="P343" s="57" t="str">
        <f>IF(Checklist48[[#This Row],[ifna]]="NA","",IF(Checklist48[[#This Row],[RelatedPQ]]=0,"",IF(Checklist48[[#This Row],[RelatedPQ]]="","",IF((INDEX(S2PQ_relational[],MATCH(Checklist48[[#This Row],[PIGUID&amp;NO]],S2PQ_relational[PIGUID &amp; "NO"],0),1))=Checklist48[[#This Row],[PIGUID]],"no aplicable",""))))</f>
        <v/>
      </c>
      <c r="Q343" s="57" t="str">
        <f>IF(Checklist48[[#This Row],[N/A]]="no aplicable",INDEX(S2PQ[[Preguntas del paso 2]:[Justification]],MATCH(Checklist48[[#This Row],[RelatedPQ]],S2PQ[S2PQGUID],0),3),"")</f>
        <v/>
      </c>
      <c r="R343" s="84"/>
    </row>
    <row r="344" spans="2:18" ht="78.75" x14ac:dyDescent="0.25">
      <c r="B344" s="51"/>
      <c r="C344" s="46"/>
      <c r="D344" s="58">
        <f>IF(Checklist48[[#This Row],[SGUID]]="",IF(Checklist48[[#This Row],[SSGUID]]="",0,1),1)</f>
        <v>0</v>
      </c>
      <c r="E344" s="46" t="s">
        <v>98</v>
      </c>
      <c r="F344" s="55" t="str">
        <f>_xlfn.IFNA(Checklist48[[#This Row],[RelatedPQ]],"NA")</f>
        <v>NA</v>
      </c>
      <c r="G344" s="55" t="e">
        <f>IF(Checklist48[[#This Row],[PIGUID]]="","",INDEX(S2PQ_relational[],MATCH(Checklist48[[#This Row],[PIGUID&amp;NO]],S2PQ_relational[PIGUID &amp; "NO"],0),2))</f>
        <v>#N/A</v>
      </c>
      <c r="H344" s="55" t="str">
        <f>Checklist48[[#This Row],[PIGUID]]&amp;"NO"</f>
        <v>4y4XfK5WguKQQzyYxhM7vjNO</v>
      </c>
      <c r="I344" s="55" t="b">
        <f>IF(Checklist48[[#This Row],[PIGUID]]="","",INDEX(PIs[NA Exempt],MATCH(Checklist48[[#This Row],[PIGUID]],PIs[GUID],0),1))</f>
        <v>1</v>
      </c>
      <c r="J344" s="57" t="str">
        <f>IF(Checklist48[[#This Row],[SGUID]]="",IF(Checklist48[[#This Row],[SSGUID]]="",IF(Checklist48[[#This Row],[PIGUID]]="","",INDEX(PIs[[Column1]:[SS]],MATCH(Checklist48[[#This Row],[PIGUID]],PIs[GUID],0),2)),INDEX(PIs[[Column1]:[SS]],MATCH(Checklist48[[#This Row],[SSGUID]],PIs[SSGUID],0),18)),INDEX(PIs[[Column1]:[SS]],MATCH(Checklist48[[#This Row],[SGUID]],PIs[SGUID],0),14))</f>
        <v>28.05.02</v>
      </c>
      <c r="K344" s="57" t="str">
        <f>IF(Checklist48[[#This Row],[SGUID]]="",IF(Checklist48[[#This Row],[SSGUID]]="",IF(Checklist48[[#This Row],[PIGUID]]="","",INDEX(PIs[[Column1]:[SS]],MATCH(Checklist48[[#This Row],[PIGUID]],PIs[GUID],0),4)),INDEX(PIs[[Column1]:[Ssbody]],MATCH(Checklist48[[#This Row],[SSGUID]],PIs[SSGUID],0),19)),INDEX(PIs[[Column1]:[SS]],MATCH(Checklist48[[#This Row],[SGUID]],PIs[SGUID],0),15))</f>
        <v>El productor emplea envases que llevan los elementos visuales de la etiqueta GGN solo para los productos certificados y utiliza únicamente diseños de envases que han sido aprobados por la oficina de la etiqueta GGN.</v>
      </c>
      <c r="L344" s="57" t="str">
        <f>IF(Checklist48[[#This Row],[SGUID]]="",IF(Checklist48[[#This Row],[SSGUID]]="",INDEX(PIs[[Column1]:[SS]],MATCH(Checklist48[[#This Row],[PIGUID]],PIs[GUID],0),6),""),"")</f>
        <v>Debe haber establecido un procedimiento para garantizar que solo los productos certificados se etiquetan con los elementos visuales de la etiqueta GGN. Los diseños de envases deben ser aprobados por la oficina de la etiqueta GGN antes de su uso.
“N/A” si el productor actúa como subcontratista de una empresa aprobada.</v>
      </c>
      <c r="M344" s="57" t="str">
        <f>IF(Checklist48[[#This Row],[SSGUID]]="",IF(Checklist48[[#This Row],[PIGUID]]="","",INDEX(PIs[[Column1]:[SS]],MATCH(Checklist48[[#This Row],[PIGUID]],PIs[GUID],0),8)),"")</f>
        <v>Obligación Mayor</v>
      </c>
      <c r="N344" s="84"/>
      <c r="O344" s="84"/>
      <c r="P344" s="57" t="str">
        <f>IF(Checklist48[[#This Row],[ifna]]="NA","",IF(Checklist48[[#This Row],[RelatedPQ]]=0,"",IF(Checklist48[[#This Row],[RelatedPQ]]="","",IF((INDEX(S2PQ_relational[],MATCH(Checklist48[[#This Row],[PIGUID&amp;NO]],S2PQ_relational[PIGUID &amp; "NO"],0),1))=Checklist48[[#This Row],[PIGUID]],"no aplicable",""))))</f>
        <v/>
      </c>
      <c r="Q344" s="57" t="str">
        <f>IF(Checklist48[[#This Row],[N/A]]="no aplicable",INDEX(S2PQ[[Preguntas del paso 2]:[Justification]],MATCH(Checklist48[[#This Row],[RelatedPQ]],S2PQ[S2PQGUID],0),3),"")</f>
        <v/>
      </c>
      <c r="R344" s="84"/>
    </row>
    <row r="345" spans="2:18" ht="56.25" x14ac:dyDescent="0.25">
      <c r="B345" s="51"/>
      <c r="C345" s="46"/>
      <c r="D345" s="58">
        <f>IF(Checklist48[[#This Row],[SGUID]]="",IF(Checklist48[[#This Row],[SSGUID]]="",0,1),1)</f>
        <v>0</v>
      </c>
      <c r="E345" s="46" t="s">
        <v>112</v>
      </c>
      <c r="F345" s="55" t="str">
        <f>_xlfn.IFNA(Checklist48[[#This Row],[RelatedPQ]],"NA")</f>
        <v>NA</v>
      </c>
      <c r="G345" s="55" t="e">
        <f>IF(Checklist48[[#This Row],[PIGUID]]="","",INDEX(S2PQ_relational[],MATCH(Checklist48[[#This Row],[PIGUID&amp;NO]],S2PQ_relational[PIGUID &amp; "NO"],0),2))</f>
        <v>#N/A</v>
      </c>
      <c r="H345" s="55" t="str">
        <f>Checklist48[[#This Row],[PIGUID]]&amp;"NO"</f>
        <v>2TpUqguiyRq6bzrmalFpkCNO</v>
      </c>
      <c r="I345" s="55" t="b">
        <f>IF(Checklist48[[#This Row],[PIGUID]]="","",INDEX(PIs[NA Exempt],MATCH(Checklist48[[#This Row],[PIGUID]],PIs[GUID],0),1))</f>
        <v>1</v>
      </c>
      <c r="J345" s="57" t="str">
        <f>IF(Checklist48[[#This Row],[SGUID]]="",IF(Checklist48[[#This Row],[SSGUID]]="",IF(Checklist48[[#This Row],[PIGUID]]="","",INDEX(PIs[[Column1]:[SS]],MATCH(Checklist48[[#This Row],[PIGUID]],PIs[GUID],0),2)),INDEX(PIs[[Column1]:[SS]],MATCH(Checklist48[[#This Row],[SSGUID]],PIs[SSGUID],0),18)),INDEX(PIs[[Column1]:[SS]],MATCH(Checklist48[[#This Row],[SGUID]],PIs[SGUID],0),14))</f>
        <v>28.05.03</v>
      </c>
      <c r="K345" s="57" t="str">
        <f>IF(Checklist48[[#This Row],[SGUID]]="",IF(Checklist48[[#This Row],[SSGUID]]="",IF(Checklist48[[#This Row],[PIGUID]]="","",INDEX(PIs[[Column1]:[SS]],MATCH(Checklist48[[#This Row],[PIGUID]],PIs[GUID],0),4)),INDEX(PIs[[Column1]:[Ssbody]],MATCH(Checklist48[[#This Row],[SSGUID]],PIs[SSGUID],0),19)),INDEX(PIs[[Column1]:[SS]],MATCH(Checklist48[[#This Row],[SGUID]],PIs[SGUID],0),15))</f>
        <v>Los materiales con la información de la etiqueta (etiquetas de precio, carteles, folletos) son aprobados por la oficina de la etiqueta GGN antes de su uso.</v>
      </c>
      <c r="L345" s="57" t="str">
        <f>IF(Checklist48[[#This Row],[SGUID]]="",IF(Checklist48[[#This Row],[SSGUID]]="",INDEX(PIs[[Column1]:[SS]],MATCH(Checklist48[[#This Row],[PIGUID]],PIs[GUID],0),6),""),"")</f>
        <v>Los materiales con la información de la etiqueta deben ser aprobados por la oficina de la etiqueta GGN.
“N/A” si el productor no utiliza elementos visuales de la etiqueta GGN en materiales con la información de la etiqueta.</v>
      </c>
      <c r="M345" s="57" t="str">
        <f>IF(Checklist48[[#This Row],[SSGUID]]="",IF(Checklist48[[#This Row],[PIGUID]]="","",INDEX(PIs[[Column1]:[SS]],MATCH(Checklist48[[#This Row],[PIGUID]],PIs[GUID],0),8)),"")</f>
        <v>Obligación Mayor</v>
      </c>
      <c r="N345" s="84"/>
      <c r="O345" s="84"/>
      <c r="P345" s="57" t="str">
        <f>IF(Checklist48[[#This Row],[ifna]]="NA","",IF(Checklist48[[#This Row],[RelatedPQ]]=0,"",IF(Checklist48[[#This Row],[RelatedPQ]]="","",IF((INDEX(S2PQ_relational[],MATCH(Checklist48[[#This Row],[PIGUID&amp;NO]],S2PQ_relational[PIGUID &amp; "NO"],0),1))=Checklist48[[#This Row],[PIGUID]],"no aplicable",""))))</f>
        <v/>
      </c>
      <c r="Q345" s="57" t="str">
        <f>IF(Checklist48[[#This Row],[N/A]]="no aplicable",INDEX(S2PQ[[Preguntas del paso 2]:[Justification]],MATCH(Checklist48[[#This Row],[RelatedPQ]],S2PQ[S2PQGUID],0),3),"")</f>
        <v/>
      </c>
      <c r="R345" s="84"/>
    </row>
    <row r="346" spans="2:18" ht="146.25" x14ac:dyDescent="0.25">
      <c r="B346" s="51"/>
      <c r="C346" s="46"/>
      <c r="D346" s="58">
        <f>IF(Checklist48[[#This Row],[SGUID]]="",IF(Checklist48[[#This Row],[SSGUID]]="",0,1),1)</f>
        <v>0</v>
      </c>
      <c r="E346" s="46" t="s">
        <v>150</v>
      </c>
      <c r="F346" s="55" t="str">
        <f>_xlfn.IFNA(Checklist48[[#This Row],[RelatedPQ]],"NA")</f>
        <v>NA</v>
      </c>
      <c r="G346" s="55" t="e">
        <f>IF(Checklist48[[#This Row],[PIGUID]]="","",INDEX(S2PQ_relational[],MATCH(Checklist48[[#This Row],[PIGUID&amp;NO]],S2PQ_relational[PIGUID &amp; "NO"],0),2))</f>
        <v>#N/A</v>
      </c>
      <c r="H346" s="55" t="str">
        <f>Checklist48[[#This Row],[PIGUID]]&amp;"NO"</f>
        <v>1oOiCSR5UWyBmNEWcRw0ZZNO</v>
      </c>
      <c r="I346" s="55" t="b">
        <f>IF(Checklist48[[#This Row],[PIGUID]]="","",INDEX(PIs[NA Exempt],MATCH(Checklist48[[#This Row],[PIGUID]],PIs[GUID],0),1))</f>
        <v>1</v>
      </c>
      <c r="J346" s="57" t="str">
        <f>IF(Checklist48[[#This Row],[SGUID]]="",IF(Checklist48[[#This Row],[SSGUID]]="",IF(Checklist48[[#This Row],[PIGUID]]="","",INDEX(PIs[[Column1]:[SS]],MATCH(Checklist48[[#This Row],[PIGUID]],PIs[GUID],0),2)),INDEX(PIs[[Column1]:[SS]],MATCH(Checklist48[[#This Row],[SSGUID]],PIs[SSGUID],0),18)),INDEX(PIs[[Column1]:[SS]],MATCH(Checklist48[[#This Row],[SGUID]],PIs[SGUID],0),14))</f>
        <v>28.05.04</v>
      </c>
      <c r="K346" s="57" t="str">
        <f>IF(Checklist48[[#This Row],[SGUID]]="",IF(Checklist48[[#This Row],[SSGUID]]="",IF(Checklist48[[#This Row],[PIGUID]]="","",INDEX(PIs[[Column1]:[SS]],MATCH(Checklist48[[#This Row],[PIGUID]],PIs[GUID],0),4)),INDEX(PIs[[Column1]:[Ssbody]],MATCH(Checklist48[[#This Row],[SSGUID]],PIs[SSGUID],0),19)),INDEX(PIs[[Column1]:[SS]],MATCH(Checklist48[[#This Row],[SGUID]],PIs[SGUID],0),15))</f>
        <v>Los artículos comerciales (p. ej., cajas, cajones) y/o los artículos de consumo al por menor empaquetados que llevan los elementos visuales de la etiqueta GGN se etiquetan con la información mínima requerida por el reglamento y sanciones de la etiqueta GGN.</v>
      </c>
      <c r="L346" s="57" t="str">
        <f>IF(Checklist48[[#This Row],[SGUID]]="",IF(Checklist48[[#This Row],[SSGUID]]="",INDEX(PIs[[Column1]:[SS]],MATCH(Checklist48[[#This Row],[PIGUID]],PIs[GUID],0),6),""),"")</f>
        <v>Los artículos comerciales (p. ej., cajas, cajones) y/o los artículos de consumo al por menor empaquetados que llevan los elementos visuales de la etiqueta GGN se deben etiquetar de acuerdo con el reglamento y sanciones de la etiqueta GGN.
Se debe incluir como mínimo la siguiente información:
\- Número GLOBALG.A.P. (GGN)
\- Nombre del producto, incluido el nombre científico según la lista de productos GLOBALG.A.P.
En los elementos visuales de la etiqueta GGN se puede mostrar información adicional, en función de los requisitos del socio comercial.
Sin opción de “N/A”.</v>
      </c>
      <c r="M346" s="57" t="str">
        <f>IF(Checklist48[[#This Row],[SSGUID]]="",IF(Checklist48[[#This Row],[PIGUID]]="","",INDEX(PIs[[Column1]:[SS]],MATCH(Checklist48[[#This Row],[PIGUID]],PIs[GUID],0),8)),"")</f>
        <v>Obligación Mayor</v>
      </c>
      <c r="N346" s="84"/>
      <c r="O346" s="84"/>
      <c r="P346" s="57" t="str">
        <f>IF(Checklist48[[#This Row],[ifna]]="NA","",IF(Checklist48[[#This Row],[RelatedPQ]]=0,"",IF(Checklist48[[#This Row],[RelatedPQ]]="","",IF((INDEX(S2PQ_relational[],MATCH(Checklist48[[#This Row],[PIGUID&amp;NO]],S2PQ_relational[PIGUID &amp; "NO"],0),1))=Checklist48[[#This Row],[PIGUID]],"no aplicable",""))))</f>
        <v/>
      </c>
      <c r="Q346" s="57" t="str">
        <f>IF(Checklist48[[#This Row],[N/A]]="no aplicable",INDEX(S2PQ[[Preguntas del paso 2]:[Justification]],MATCH(Checklist48[[#This Row],[RelatedPQ]],S2PQ[S2PQGUID],0),3),"")</f>
        <v/>
      </c>
      <c r="R346" s="84"/>
    </row>
    <row r="347" spans="2:18" ht="191.25" x14ac:dyDescent="0.25">
      <c r="B347" s="51"/>
      <c r="C347" s="46"/>
      <c r="D347" s="58">
        <f>IF(Checklist48[[#This Row],[SGUID]]="",IF(Checklist48[[#This Row],[SSGUID]]="",0,1),1)</f>
        <v>0</v>
      </c>
      <c r="E347" s="46" t="s">
        <v>118</v>
      </c>
      <c r="F347" s="55" t="str">
        <f>_xlfn.IFNA(Checklist48[[#This Row],[RelatedPQ]],"NA")</f>
        <v>NA</v>
      </c>
      <c r="G347" s="55" t="e">
        <f>IF(Checklist48[[#This Row],[PIGUID]]="","",INDEX(S2PQ_relational[],MATCH(Checklist48[[#This Row],[PIGUID&amp;NO]],S2PQ_relational[PIGUID &amp; "NO"],0),2))</f>
        <v>#N/A</v>
      </c>
      <c r="H347" s="55" t="str">
        <f>Checklist48[[#This Row],[PIGUID]]&amp;"NO"</f>
        <v>2VS8WNjO92IsSyWKdwCtI6NO</v>
      </c>
      <c r="I347" s="55" t="b">
        <f>IF(Checklist48[[#This Row],[PIGUID]]="","",INDEX(PIs[NA Exempt],MATCH(Checklist48[[#This Row],[PIGUID]],PIs[GUID],0),1))</f>
        <v>0</v>
      </c>
      <c r="J347" s="57" t="str">
        <f>IF(Checklist48[[#This Row],[SGUID]]="",IF(Checklist48[[#This Row],[SSGUID]]="",IF(Checklist48[[#This Row],[PIGUID]]="","",INDEX(PIs[[Column1]:[SS]],MATCH(Checklist48[[#This Row],[PIGUID]],PIs[GUID],0),2)),INDEX(PIs[[Column1]:[SS]],MATCH(Checklist48[[#This Row],[SSGUID]],PIs[SSGUID],0),18)),INDEX(PIs[[Column1]:[SS]],MATCH(Checklist48[[#This Row],[SGUID]],PIs[SGUID],0),14))</f>
        <v>28.05.05</v>
      </c>
      <c r="K347" s="57" t="str">
        <f>IF(Checklist48[[#This Row],[SGUID]]="",IF(Checklist48[[#This Row],[SSGUID]]="",IF(Checklist48[[#This Row],[PIGUID]]="","",INDEX(PIs[[Column1]:[SS]],MATCH(Checklist48[[#This Row],[PIGUID]],PIs[GUID],0),4)),INDEX(PIs[[Column1]:[Ssbody]],MATCH(Checklist48[[#This Row],[SSGUID]],PIs[SSGUID],0),19)),INDEX(PIs[[Column1]:[SS]],MATCH(Checklist48[[#This Row],[SGUID]],PIs[SGUID],0),15))</f>
        <v>Si el productor ya no tiene un acuerdo de licencia válido para utilizar los elementos visuales de la etiqueta GGN, el envase con los elementos visuales de la etiqueta GGN se sustituye en el mercado por un envase sin dichos elementos visuales, y se deja de utilizar la etiqueta fuera del producto.</v>
      </c>
      <c r="L347" s="57" t="str">
        <f>IF(Checklist48[[#This Row],[SGUID]]="",IF(Checklist48[[#This Row],[SSGUID]]="",INDEX(PIs[[Column1]:[SS]],MATCH(Checklist48[[#This Row],[PIGUID]],PIs[GUID],0),6),""),"")</f>
        <v>Si el productor ya no tiene un acuerdo de licencia válido para utilizar los elementos visuales de la etiqueta GGN, debe haber disponibles registros con las instrucciones de:
\- Sustituir el envase del producto que lleva los elementos visuales de la etiqueta GGN en el mercado por un envase que no lleve dichos elementos visuales, y
\- Dejar de utilizar los elementos visuales de la etiqueta GGN fuera del producto.
Si el productor no está dispuesto o no puede renovar el acuerdo de licencia para el uso de los elementos visuales de la etiqueta GGN, debe haber disponible un registro de la destrucción o eliminación del resto de envases que llevaban los elementos visuales de la etiqueta GGN.</v>
      </c>
      <c r="M347" s="57" t="str">
        <f>IF(Checklist48[[#This Row],[SSGUID]]="",IF(Checklist48[[#This Row],[PIGUID]]="","",INDEX(PIs[[Column1]:[SS]],MATCH(Checklist48[[#This Row],[PIGUID]],PIs[GUID],0),8)),"")</f>
        <v>Obligación Mayor</v>
      </c>
      <c r="N347" s="84"/>
      <c r="O347" s="84"/>
      <c r="P347" s="57" t="str">
        <f>IF(Checklist48[[#This Row],[ifna]]="NA","",IF(Checklist48[[#This Row],[RelatedPQ]]=0,"",IF(Checklist48[[#This Row],[RelatedPQ]]="","",IF((INDEX(S2PQ_relational[],MATCH(Checklist48[[#This Row],[PIGUID&amp;NO]],S2PQ_relational[PIGUID &amp; "NO"],0),1))=Checklist48[[#This Row],[PIGUID]],"no aplicable",""))))</f>
        <v/>
      </c>
      <c r="Q347" s="57" t="str">
        <f>IF(Checklist48[[#This Row],[N/A]]="no aplicable",INDEX(S2PQ[[Preguntas del paso 2]:[Justification]],MATCH(Checklist48[[#This Row],[RelatedPQ]],S2PQ[S2PQGUID],0),3),"")</f>
        <v/>
      </c>
      <c r="R347" s="84"/>
    </row>
    <row r="348" spans="2:18" ht="56.25" x14ac:dyDescent="0.25">
      <c r="B348" s="51"/>
      <c r="C348" s="46"/>
      <c r="D348" s="58">
        <f>IF(Checklist48[[#This Row],[SGUID]]="",IF(Checklist48[[#This Row],[SSGUID]]="",0,1),1)</f>
        <v>0</v>
      </c>
      <c r="E348" s="46" t="s">
        <v>144</v>
      </c>
      <c r="F348" s="55" t="str">
        <f>_xlfn.IFNA(Checklist48[[#This Row],[RelatedPQ]],"NA")</f>
        <v>NA</v>
      </c>
      <c r="G348" s="55" t="e">
        <f>IF(Checklist48[[#This Row],[PIGUID]]="","",INDEX(S2PQ_relational[],MATCH(Checklist48[[#This Row],[PIGUID&amp;NO]],S2PQ_relational[PIGUID &amp; "NO"],0),2))</f>
        <v>#N/A</v>
      </c>
      <c r="H348" s="55" t="str">
        <f>Checklist48[[#This Row],[PIGUID]]&amp;"NO"</f>
        <v>24U0Rgefg7NGhVKWLuxMufNO</v>
      </c>
      <c r="I348" s="55" t="b">
        <f>IF(Checklist48[[#This Row],[PIGUID]]="","",INDEX(PIs[NA Exempt],MATCH(Checklist48[[#This Row],[PIGUID]],PIs[GUID],0),1))</f>
        <v>1</v>
      </c>
      <c r="J348" s="57" t="str">
        <f>IF(Checklist48[[#This Row],[SGUID]]="",IF(Checklist48[[#This Row],[SSGUID]]="",IF(Checklist48[[#This Row],[PIGUID]]="","",INDEX(PIs[[Column1]:[SS]],MATCH(Checklist48[[#This Row],[PIGUID]],PIs[GUID],0),2)),INDEX(PIs[[Column1]:[SS]],MATCH(Checklist48[[#This Row],[SSGUID]],PIs[SSGUID],0),18)),INDEX(PIs[[Column1]:[SS]],MATCH(Checklist48[[#This Row],[SGUID]],PIs[SGUID],0),14))</f>
        <v>28.05.06</v>
      </c>
      <c r="K348" s="57" t="str">
        <f>IF(Checklist48[[#This Row],[SGUID]]="",IF(Checklist48[[#This Row],[SSGUID]]="",IF(Checklist48[[#This Row],[PIGUID]]="","",INDEX(PIs[[Column1]:[SS]],MATCH(Checklist48[[#This Row],[PIGUID]],PIs[GUID],0),4)),INDEX(PIs[[Column1]:[Ssbody]],MATCH(Checklist48[[#This Row],[SSGUID]],PIs[SSGUID],0),19)),INDEX(PIs[[Column1]:[SS]],MATCH(Checklist48[[#This Row],[SGUID]],PIs[SGUID],0),15))</f>
        <v>Los productos asignados para llevar los elementos visuales de la etiqueta GGN se identifican y segregan de otros productos.</v>
      </c>
      <c r="L348" s="57" t="str">
        <f>IF(Checklist48[[#This Row],[SGUID]]="",IF(Checklist48[[#This Row],[SSGUID]]="",INDEX(PIs[[Column1]:[SS]],MATCH(Checklist48[[#This Row],[PIGUID]],PIs[GUID],0),6),""),"")</f>
        <v>El productor debe tener establecidos procedimientos para asegurar la identificación y la segregación eficaces de los productos asignados para llevar los elementos visuales de la etiqueta GGN.
Sin opción de “N/A”.</v>
      </c>
      <c r="M348" s="57" t="str">
        <f>IF(Checklist48[[#This Row],[SSGUID]]="",IF(Checklist48[[#This Row],[PIGUID]]="","",INDEX(PIs[[Column1]:[SS]],MATCH(Checklist48[[#This Row],[PIGUID]],PIs[GUID],0),8)),"")</f>
        <v>Obligación Mayor</v>
      </c>
      <c r="N348" s="84"/>
      <c r="O348" s="84"/>
      <c r="P348" s="57" t="str">
        <f>IF(Checklist48[[#This Row],[ifna]]="NA","",IF(Checklist48[[#This Row],[RelatedPQ]]=0,"",IF(Checklist48[[#This Row],[RelatedPQ]]="","",IF((INDEX(S2PQ_relational[],MATCH(Checklist48[[#This Row],[PIGUID&amp;NO]],S2PQ_relational[PIGUID &amp; "NO"],0),1))=Checklist48[[#This Row],[PIGUID]],"no aplicable",""))))</f>
        <v/>
      </c>
      <c r="Q348" s="57" t="str">
        <f>IF(Checklist48[[#This Row],[N/A]]="no aplicable",INDEX(S2PQ[[Preguntas del paso 2]:[Justification]],MATCH(Checklist48[[#This Row],[RelatedPQ]],S2PQ[S2PQGUID],0),3),"")</f>
        <v/>
      </c>
      <c r="R348" s="84"/>
    </row>
    <row r="349" spans="2:18" ht="146.25" x14ac:dyDescent="0.25">
      <c r="B349" s="51"/>
      <c r="C349" s="46" t="s">
        <v>130</v>
      </c>
      <c r="D349" s="58">
        <f>IF(Checklist48[[#This Row],[SGUID]]="",IF(Checklist48[[#This Row],[SSGUID]]="",0,1),1)</f>
        <v>1</v>
      </c>
      <c r="E349" s="46"/>
      <c r="F349" s="55" t="str">
        <f>_xlfn.IFNA(Checklist48[[#This Row],[RelatedPQ]],"NA")</f>
        <v/>
      </c>
      <c r="G349" s="55" t="str">
        <f>IF(Checklist48[[#This Row],[PIGUID]]="","",INDEX(S2PQ_relational[],MATCH(Checklist48[[#This Row],[PIGUID&amp;NO]],S2PQ_relational[PIGUID &amp; "NO"],0),2))</f>
        <v/>
      </c>
      <c r="H349" s="55" t="str">
        <f>Checklist48[[#This Row],[PIGUID]]&amp;"NO"</f>
        <v>NO</v>
      </c>
      <c r="I349" s="55" t="str">
        <f>IF(Checklist48[[#This Row],[PIGUID]]="","",INDEX(PIs[NA Exempt],MATCH(Checklist48[[#This Row],[PIGUID]],PIs[GUID],0),1))</f>
        <v/>
      </c>
      <c r="J349" s="57" t="str">
        <f>IF(Checklist48[[#This Row],[SGUID]]="",IF(Checklist48[[#This Row],[SSGUID]]="",IF(Checklist48[[#This Row],[PIGUID]]="","",INDEX(PIs[[Column1]:[SS]],MATCH(Checklist48[[#This Row],[PIGUID]],PIs[GUID],0),2)),INDEX(PIs[[Column1]:[SS]],MATCH(Checklist48[[#This Row],[SSGUID]],PIs[SSGUID],0),18)),INDEX(PIs[[Column1]:[SS]],MATCH(Checklist48[[#This Row],[SGUID]],PIs[SGUID],0),14))</f>
        <v>AQ 28.06 SISTEMA DE INOCUIDAD ALIMENTARIA</v>
      </c>
      <c r="K349" s="57" t="str">
        <f>IF(Checklist48[[#This Row],[SGUID]]="",IF(Checklist48[[#This Row],[SSGUID]]="",IF(Checklist48[[#This Row],[PIGUID]]="","",INDEX(PIs[[Column1]:[SS]],MATCH(Checklist48[[#This Row],[PIGUID]],PIs[GUID],0),4)),INDEX(PIs[[Column1]:[Ssbody]],MATCH(Checklist48[[#This Row],[SSGUID]],PIs[SSGUID],0),19)),INDEX(PIs[[Column1]:[SS]],MATCH(Checklist48[[#This Row],[SGUID]],PIs[SGUID],0),15))</f>
        <v xml:space="preserve">The standard applies to all stages of the aquatic species for all systems used in aquaculture.
Presently, the term “farmed aquatic species” within the standard refers to all species mentioned in the GLOBALG.A.P. product list published on the GLOBALG.A.P. website. This product list is extended for species based on demand and under consideration of brood stock origin. The term “farmed aquatic species” refers to finfish, crustaceans, molluscs, and macro-algae (seaweed) and depending on the criteria may apply exclusively to some of the groups. </v>
      </c>
      <c r="L349" s="57" t="str">
        <f>IF(Checklist48[[#This Row],[SGUID]]="",IF(Checklist48[[#This Row],[SSGUID]]="",INDEX(PIs[[Column1]:[SS]],MATCH(Checklist48[[#This Row],[PIGUID]],PIs[GUID],0),6),""),"")</f>
        <v/>
      </c>
      <c r="M349" s="57" t="str">
        <f>IF(Checklist48[[#This Row],[SSGUID]]="",IF(Checklist48[[#This Row],[PIGUID]]="","",INDEX(PIs[[Column1]:[SS]],MATCH(Checklist48[[#This Row],[PIGUID]],PIs[GUID],0),8)),"")</f>
        <v/>
      </c>
      <c r="N349" s="84"/>
      <c r="O349" s="84"/>
      <c r="P349" s="57" t="str">
        <f>IF(Checklist48[[#This Row],[ifna]]="NA","",IF(Checklist48[[#This Row],[RelatedPQ]]=0,"",IF(Checklist48[[#This Row],[RelatedPQ]]="","",IF((INDEX(S2PQ_relational[],MATCH(Checklist48[[#This Row],[PIGUID&amp;NO]],S2PQ_relational[PIGUID &amp; "NO"],0),1))=Checklist48[[#This Row],[PIGUID]],"no aplicable",""))))</f>
        <v/>
      </c>
      <c r="Q349" s="57" t="str">
        <f>IF(Checklist48[[#This Row],[N/A]]="no aplicable",INDEX(S2PQ[[Preguntas del paso 2]:[Justification]],MATCH(Checklist48[[#This Row],[RelatedPQ]],S2PQ[S2PQGUID],0),3),"")</f>
        <v/>
      </c>
      <c r="R349" s="84"/>
    </row>
    <row r="350" spans="2:18" ht="135" x14ac:dyDescent="0.25">
      <c r="B350" s="51"/>
      <c r="C350" s="46"/>
      <c r="D350" s="58">
        <f>IF(Checklist48[[#This Row],[SGUID]]="",IF(Checklist48[[#This Row],[SSGUID]]="",0,1),1)</f>
        <v>0</v>
      </c>
      <c r="E350" s="46" t="s">
        <v>124</v>
      </c>
      <c r="F350" s="55" t="str">
        <f>_xlfn.IFNA(Checklist48[[#This Row],[RelatedPQ]],"NA")</f>
        <v>NA</v>
      </c>
      <c r="G350" s="55" t="e">
        <f>IF(Checklist48[[#This Row],[PIGUID]]="","",INDEX(S2PQ_relational[],MATCH(Checklist48[[#This Row],[PIGUID&amp;NO]],S2PQ_relational[PIGUID &amp; "NO"],0),2))</f>
        <v>#N/A</v>
      </c>
      <c r="H350" s="55" t="str">
        <f>Checklist48[[#This Row],[PIGUID]]&amp;"NO"</f>
        <v>1iOB0fKpNADq3pJs75nI3ANO</v>
      </c>
      <c r="I350" s="55" t="b">
        <f>IF(Checklist48[[#This Row],[PIGUID]]="","",INDEX(PIs[NA Exempt],MATCH(Checklist48[[#This Row],[PIGUID]],PIs[GUID],0),1))</f>
        <v>1</v>
      </c>
      <c r="J350" s="57" t="str">
        <f>IF(Checklist48[[#This Row],[SGUID]]="",IF(Checklist48[[#This Row],[SSGUID]]="",IF(Checklist48[[#This Row],[PIGUID]]="","",INDEX(PIs[[Column1]:[SS]],MATCH(Checklist48[[#This Row],[PIGUID]],PIs[GUID],0),2)),INDEX(PIs[[Column1]:[SS]],MATCH(Checklist48[[#This Row],[SSGUID]],PIs[SSGUID],0),18)),INDEX(PIs[[Column1]:[SS]],MATCH(Checklist48[[#This Row],[SGUID]],PIs[SGUID],0),14))</f>
        <v>28.06.01</v>
      </c>
      <c r="K350" s="57" t="str">
        <f>IF(Checklist48[[#This Row],[SGUID]]="",IF(Checklist48[[#This Row],[SSGUID]]="",IF(Checklist48[[#This Row],[PIGUID]]="","",INDEX(PIs[[Column1]:[SS]],MATCH(Checklist48[[#This Row],[PIGUID]],PIs[GUID],0),4)),INDEX(PIs[[Column1]:[Ssbody]],MATCH(Checklist48[[#This Row],[SSGUID]],PIs[SSGUID],0),19)),INDEX(PIs[[Column1]:[SS]],MATCH(Checklist48[[#This Row],[SGUID]],PIs[SGUID],0),15))</f>
        <v>En el momento de la auditoría realizada por el organismo de certificación (OC), el productor tiene establecido un sistema de inocuidad alimentaria para cada centro postcosecha.</v>
      </c>
      <c r="L350" s="57" t="str">
        <f>IF(Checklist48[[#This Row],[SGUID]]="",IF(Checklist48[[#This Row],[SSGUID]]="",INDEX(PIs[[Column1]:[SS]],MATCH(Checklist48[[#This Row],[PIGUID]],PIs[GUID],0),6),""),"")</f>
        <v>Se debe indicar que se cumplen este principio y los criterios relevantes si el productor ha obtenido la certificación bajo una norma reconocida por GFSI que cubre la etapa posterior a la finca o bajo un sistema de APPCC basado en el Codex Alimentarius certificado por una tercera parte, y que está acreditado en el momento de la auditoría realizada por el OC.
Sin opción de “N/A”.
Nota: A efectos de transparencia, en los sistemas TI GLOBALG.A.P. se indica el tipo de reconocimiento.</v>
      </c>
      <c r="M350" s="57" t="str">
        <f>IF(Checklist48[[#This Row],[SSGUID]]="",IF(Checklist48[[#This Row],[PIGUID]]="","",INDEX(PIs[[Column1]:[SS]],MATCH(Checklist48[[#This Row],[PIGUID]],PIs[GUID],0),8)),"")</f>
        <v>Obligación Mayor</v>
      </c>
      <c r="N350" s="84"/>
      <c r="O350" s="84"/>
      <c r="P350" s="57" t="str">
        <f>IF(Checklist48[[#This Row],[ifna]]="NA","",IF(Checklist48[[#This Row],[RelatedPQ]]=0,"",IF(Checklist48[[#This Row],[RelatedPQ]]="","",IF((INDEX(S2PQ_relational[],MATCH(Checklist48[[#This Row],[PIGUID&amp;NO]],S2PQ_relational[PIGUID &amp; "NO"],0),1))=Checklist48[[#This Row],[PIGUID]],"no aplicable",""))))</f>
        <v/>
      </c>
      <c r="Q350" s="57" t="str">
        <f>IF(Checklist48[[#This Row],[N/A]]="no aplicable",INDEX(S2PQ[[Preguntas del paso 2]:[Justification]],MATCH(Checklist48[[#This Row],[RelatedPQ]],S2PQ[S2PQGUID],0),3),"")</f>
        <v/>
      </c>
      <c r="R350" s="84"/>
    </row>
    <row r="351" spans="2:18" ht="90" x14ac:dyDescent="0.25">
      <c r="B351" s="51"/>
      <c r="C351" s="46"/>
      <c r="D351" s="58">
        <f>IF(Checklist48[[#This Row],[SGUID]]="",IF(Checklist48[[#This Row],[SSGUID]]="",0,1),1)</f>
        <v>0</v>
      </c>
      <c r="E351" s="46" t="s">
        <v>138</v>
      </c>
      <c r="F351" s="55" t="str">
        <f>_xlfn.IFNA(Checklist48[[#This Row],[RelatedPQ]],"NA")</f>
        <v>NA</v>
      </c>
      <c r="G351" s="55" t="e">
        <f>IF(Checklist48[[#This Row],[PIGUID]]="","",INDEX(S2PQ_relational[],MATCH(Checklist48[[#This Row],[PIGUID&amp;NO]],S2PQ_relational[PIGUID &amp; "NO"],0),2))</f>
        <v>#N/A</v>
      </c>
      <c r="H351" s="55" t="str">
        <f>Checklist48[[#This Row],[PIGUID]]&amp;"NO"</f>
        <v>4gvCL5wZyTmj7i2ee5MyiANO</v>
      </c>
      <c r="I351" s="55" t="b">
        <f>IF(Checklist48[[#This Row],[PIGUID]]="","",INDEX(PIs[NA Exempt],MATCH(Checklist48[[#This Row],[PIGUID]],PIs[GUID],0),1))</f>
        <v>0</v>
      </c>
      <c r="J351" s="57" t="str">
        <f>IF(Checklist48[[#This Row],[SGUID]]="",IF(Checklist48[[#This Row],[SSGUID]]="",IF(Checklist48[[#This Row],[PIGUID]]="","",INDEX(PIs[[Column1]:[SS]],MATCH(Checklist48[[#This Row],[PIGUID]],PIs[GUID],0),2)),INDEX(PIs[[Column1]:[SS]],MATCH(Checklist48[[#This Row],[SSGUID]],PIs[SSGUID],0),18)),INDEX(PIs[[Column1]:[SS]],MATCH(Checklist48[[#This Row],[SGUID]],PIs[SGUID],0),14))</f>
        <v>28.06.02</v>
      </c>
      <c r="K351" s="57" t="str">
        <f>IF(Checklist48[[#This Row],[SGUID]]="",IF(Checklist48[[#This Row],[SSGUID]]="",IF(Checklist48[[#This Row],[PIGUID]]="","",INDEX(PIs[[Column1]:[SS]],MATCH(Checklist48[[#This Row],[PIGUID]],PIs[GUID],0),4)),INDEX(PIs[[Column1]:[Ssbody]],MATCH(Checklist48[[#This Row],[SSGUID]],PIs[SSGUID],0),19)),INDEX(PIs[[Column1]:[SS]],MATCH(Checklist48[[#This Row],[SGUID]],PIs[SGUID],0),15))</f>
        <v>Hay establecidos procedimientos documentados para gestionar los casos en que se superen los límites legales.</v>
      </c>
      <c r="L351" s="57" t="str">
        <f>IF(Checklist48[[#This Row],[SGUID]]="",IF(Checklist48[[#This Row],[SSGUID]]="",INDEX(PIs[[Column1]:[SS]],MATCH(Checklist48[[#This Row],[PIGUID]],PIs[GUID],0),6),""),"")</f>
        <v>El productor debe tener establecidos procedimientos documentados para los casos en que se excedan los límites legales. Estos procedimientos deben incluir registros actualizados de todos los casos, incluida la investigación, las acciones reparadoras, el cierre de cada caso y la notificación a los proveedores, a los productores de origen y al organismo de certificación (OC).</v>
      </c>
      <c r="M351" s="57" t="str">
        <f>IF(Checklist48[[#This Row],[SSGUID]]="",IF(Checklist48[[#This Row],[PIGUID]]="","",INDEX(PIs[[Column1]:[SS]],MATCH(Checklist48[[#This Row],[PIGUID]],PIs[GUID],0),8)),"")</f>
        <v>Obligación Mayor</v>
      </c>
      <c r="N351" s="84"/>
      <c r="O351" s="84"/>
      <c r="P351" s="59" t="str">
        <f>IF(Checklist48[[#This Row],[ifna]]="NA","",IF(Checklist48[[#This Row],[RelatedPQ]]=0,"",IF(Checklist48[[#This Row],[RelatedPQ]]="","",IF((INDEX(S2PQ_relational[],MATCH(Checklist48[[#This Row],[PIGUID&amp;NO]],S2PQ_relational[PIGUID &amp; "NO"],0),1))=Checklist48[[#This Row],[PIGUID]],"no aplicable",""))))</f>
        <v/>
      </c>
      <c r="Q351" s="57" t="str">
        <f>IF(Checklist48[[#This Row],[N/A]]="no aplicable",INDEX(S2PQ[[Preguntas del paso 2]:[Justification]],MATCH(Checklist48[[#This Row],[RelatedPQ]],S2PQ[S2PQGUID],0),3),"")</f>
        <v/>
      </c>
      <c r="R351" s="84"/>
    </row>
  </sheetData>
  <sheetProtection algorithmName="SHA-512" hashValue="+cCpZdDvLx7U5nWxJEJWPiC4/y3j9hEJCiC2i954P5N2+7Wravu3WFXS8Flyp9QlFcSpBJAq4yzIsTOgcNq8bA==" saltValue="sEDlrsJDhOZ9xqMYfVEJ7Q==" spinCount="100000" sheet="1" formatCells="0" formatColumns="0" formatRows="0" insertColumns="0" insertRows="0" insertHyperlinks="0" sort="0" autoFilter="0" pivotTables="0"/>
  <phoneticPr fontId="1" type="noConversion"/>
  <conditionalFormatting sqref="K2:K351">
    <cfRule type="expression" dxfId="24" priority="3">
      <formula>$D2=1</formula>
    </cfRule>
  </conditionalFormatting>
  <conditionalFormatting sqref="J2:J351">
    <cfRule type="expression" dxfId="23" priority="2">
      <formula>B2&lt;&gt;""</formula>
    </cfRule>
  </conditionalFormatting>
  <conditionalFormatting sqref="J1:O351">
    <cfRule type="expression" dxfId="22" priority="11">
      <formula>$P1="Not Applicable"</formula>
    </cfRule>
  </conditionalFormatting>
  <dataValidations count="1">
    <dataValidation type="list" allowBlank="1" showDropDown="1" showInputMessage="1" showErrorMessage="1" sqref="N2:O351" xr:uid="{8F618F93-653E-46E7-9648-5E8320236F5B}">
      <formula1>$A$1</formula1>
    </dataValidation>
  </dataValidations>
  <pageMargins left="0.31496062992125984" right="0.31496062992125984" top="0.86614173228346458" bottom="0.55118110236220474" header="0.15748031496062992" footer="7.874015748031496E-2"/>
  <pageSetup paperSize="9" fitToWidth="0" fitToHeight="0" orientation="landscape" r:id="rId1"/>
  <headerFooter>
    <oddHeader>&amp;R&amp;G</oddHeader>
    <oddFooter>&amp;L&amp;"Arial,Standard"&amp;8Cód. ref.: lista de verificación IFA GFS para AQ; v6.0_Jun22; versión en español
&amp;A
Página &amp;P de &amp;N&amp;R&amp;"Arial,Standard"&amp;8© GLOBALG.A.P. c/o FoodPLUS GmbH
Spichernstr. 55, 50672 Cologne, Germany 
&amp;K00A039www.globalgap.org</oddFoot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F0FDA-682D-482F-9C59-8B334779D55C}">
  <dimension ref="A1:W258"/>
  <sheetViews>
    <sheetView workbookViewId="0">
      <selection activeCell="E1" sqref="E1"/>
    </sheetView>
  </sheetViews>
  <sheetFormatPr defaultRowHeight="15" x14ac:dyDescent="0.25"/>
  <cols>
    <col min="3" max="3" width="10.7109375" bestFit="1" customWidth="1"/>
    <col min="4" max="4" width="9.28515625" bestFit="1" customWidth="1"/>
    <col min="6" max="6" width="26.5703125" bestFit="1" customWidth="1"/>
    <col min="9" max="9" width="8.85546875" customWidth="1"/>
    <col min="10" max="10" width="10" bestFit="1" customWidth="1"/>
    <col min="15" max="15" width="24.42578125" bestFit="1" customWidth="1"/>
    <col min="18" max="18" width="10.140625" bestFit="1" customWidth="1"/>
    <col min="19" max="19" width="23.85546875" bestFit="1" customWidth="1"/>
  </cols>
  <sheetData>
    <row r="1" spans="1:23" x14ac:dyDescent="0.25">
      <c r="A1" t="s">
        <v>19</v>
      </c>
      <c r="B1" t="s">
        <v>20</v>
      </c>
      <c r="C1" t="s">
        <v>21</v>
      </c>
      <c r="D1" t="s">
        <v>22</v>
      </c>
      <c r="E1" t="s">
        <v>23</v>
      </c>
      <c r="F1" t="s">
        <v>24</v>
      </c>
      <c r="G1" t="s">
        <v>25</v>
      </c>
      <c r="H1" t="s">
        <v>26</v>
      </c>
      <c r="I1" t="s">
        <v>27</v>
      </c>
      <c r="J1" t="s">
        <v>28</v>
      </c>
      <c r="K1" t="s">
        <v>29</v>
      </c>
      <c r="L1" t="s">
        <v>30</v>
      </c>
      <c r="M1" t="s">
        <v>31</v>
      </c>
      <c r="N1" t="s">
        <v>32</v>
      </c>
      <c r="O1" t="s">
        <v>33</v>
      </c>
      <c r="P1" t="s">
        <v>34</v>
      </c>
      <c r="Q1" t="s">
        <v>35</v>
      </c>
      <c r="R1" t="s">
        <v>36</v>
      </c>
      <c r="S1" t="s">
        <v>37</v>
      </c>
      <c r="T1" t="s">
        <v>38</v>
      </c>
      <c r="U1" t="s">
        <v>39</v>
      </c>
      <c r="V1" t="s">
        <v>40</v>
      </c>
      <c r="W1" t="s">
        <v>41</v>
      </c>
    </row>
    <row r="2" spans="1:23" ht="409.5" x14ac:dyDescent="0.25">
      <c r="A2" t="s">
        <v>42</v>
      </c>
      <c r="C2" t="s">
        <v>43</v>
      </c>
      <c r="D2" t="s">
        <v>44</v>
      </c>
      <c r="E2" t="s">
        <v>45</v>
      </c>
      <c r="F2" t="s">
        <v>46</v>
      </c>
      <c r="G2" s="48" t="s">
        <v>47</v>
      </c>
      <c r="H2" t="s">
        <v>48</v>
      </c>
      <c r="I2" t="str">
        <f>INDEX(Level[Level],MATCH(PIs[[#This Row],[L]],Level[GUID],0),1)</f>
        <v>Obligación Mayor</v>
      </c>
      <c r="N2" t="s">
        <v>49</v>
      </c>
      <c r="O2" t="str">
        <f>INDEX(#REF!,MATCH(PIs[[#This Row],[SGUID]],#REF!,0),1)</f>
        <v>AQ 03 HIGIENE</v>
      </c>
      <c r="P2" t="str">
        <f>INDEX(#REF!,MATCH(PIs[[#This Row],[SGUID]],#REF!,0),2)</f>
        <v>Las personas son clave para prevenir la contaminación del producto. Los trabajadores de la granja, los contratistas y los propios productores abogan por la integridad e inocuidad del producto. La educación y la formación ayudarán a progresar hacia una producción segura. El propósito de esta sección es garantizar las buenas prácticas para disminuir los riesgos para la higiene asociados al producto, que todos los trabajadores comprendan los requisitos y que sean competentes en el desempeño de sus tareas.</v>
      </c>
      <c r="Q2">
        <f>INDEX(#REF!,MATCH(PIs[[#This Row],[SGUID]],#REF!,0),3)</f>
        <v>2</v>
      </c>
      <c r="R2" t="s">
        <v>50</v>
      </c>
      <c r="S2" t="str">
        <f>INDEX(#REF!,MATCH(PIs[[#This Row],[SSGUID]],#REF!,0),1)</f>
        <v>-</v>
      </c>
      <c r="T2" t="str">
        <f>INDEX(#REF!,MATCH(PIs[[#This Row],[SSGUID]],#REF!,0),2)</f>
        <v>-</v>
      </c>
      <c r="U2">
        <f>INDEX(S2PQ_relational[],MATCH(PIs[[#This Row],[GUID]],S2PQ_relational[PIGUID],0),2)</f>
        <v>0</v>
      </c>
      <c r="V2" t="b">
        <v>1</v>
      </c>
    </row>
    <row r="3" spans="1:23" x14ac:dyDescent="0.25">
      <c r="A3" t="s">
        <v>51</v>
      </c>
      <c r="C3" t="s">
        <v>52</v>
      </c>
      <c r="D3" t="s">
        <v>53</v>
      </c>
      <c r="E3" t="s">
        <v>54</v>
      </c>
      <c r="F3" t="s">
        <v>55</v>
      </c>
      <c r="G3" t="s">
        <v>56</v>
      </c>
      <c r="H3" t="s">
        <v>48</v>
      </c>
      <c r="I3" t="str">
        <f>INDEX(Level[Level],MATCH(PIs[[#This Row],[L]],Level[GUID],0),1)</f>
        <v>Obligación Mayor</v>
      </c>
      <c r="N3" t="s">
        <v>57</v>
      </c>
      <c r="O3" t="str">
        <f>INDEX(#REF!,MATCH(PIs[[#This Row],[SGUID]],#REF!,0),1)</f>
        <v>AQ 04 BIENESTAR INTEGRAL DE LOS TRABAJADORES: SALUD, SEGURIDAD Y BIENESTAR</v>
      </c>
      <c r="P3" t="str">
        <f>INDEX(#REF!,MATCH(PIs[[#This Row],[SGUID]],#REF!,0),2)</f>
        <v xml:space="preserve">Las personas son la clave para el funcionamiento eficiente y seguro de la granja. Los trabajadores, los contratistas y los propios productores abogan por su propia salud y seguridad, y por la protección del medio ambiente. La educación y la formación de estas personas contribuyen al progreso hacia la sostenibilidad y al crecimiento del capital social. El objetivo de esta sección es asegurar unas prácticas seguras en el lugar de trabajo y que todos los trabajadores comprendan y posean las competencias necesarias para realizar sus tareas, que cuenten con equipo adecuado para trabajar de forma segura y que, en caso de accidente, puedan recibir asistencia en el momento adecuado y de la forma oportuna. </v>
      </c>
      <c r="Q3">
        <f>INDEX(#REF!,MATCH(PIs[[#This Row],[SGUID]],#REF!,0),3)</f>
        <v>3</v>
      </c>
      <c r="R3" t="s">
        <v>58</v>
      </c>
      <c r="S3" t="str">
        <f>INDEX(#REF!,MATCH(PIs[[#This Row],[SSGUID]],#REF!,0),1)</f>
        <v>AQ 04.02 Formación y responsabilidades asignadas</v>
      </c>
      <c r="T3" t="str">
        <f>INDEX(#REF!,MATCH(PIs[[#This Row],[SSGUID]],#REF!,0),2)</f>
        <v>-</v>
      </c>
      <c r="U3">
        <f>INDEX(S2PQ_relational[],MATCH(PIs[[#This Row],[GUID]],S2PQ_relational[PIGUID],0),2)</f>
        <v>0</v>
      </c>
      <c r="V3" t="b">
        <v>0</v>
      </c>
    </row>
    <row r="4" spans="1:23" ht="409.5" x14ac:dyDescent="0.25">
      <c r="A4" t="s">
        <v>59</v>
      </c>
      <c r="C4" t="s">
        <v>60</v>
      </c>
      <c r="D4" t="s">
        <v>61</v>
      </c>
      <c r="E4" t="s">
        <v>62</v>
      </c>
      <c r="F4" t="s">
        <v>63</v>
      </c>
      <c r="G4" s="48" t="s">
        <v>64</v>
      </c>
      <c r="H4" t="s">
        <v>48</v>
      </c>
      <c r="I4" t="str">
        <f>INDEX(Level[Level],MATCH(PIs[[#This Row],[L]],Level[GUID],0),1)</f>
        <v>Obligación Mayor</v>
      </c>
      <c r="N4" t="s">
        <v>49</v>
      </c>
      <c r="O4" t="str">
        <f>INDEX(#REF!,MATCH(PIs[[#This Row],[SGUID]],#REF!,0),1)</f>
        <v>AQ 03 HIGIENE</v>
      </c>
      <c r="P4" t="str">
        <f>INDEX(#REF!,MATCH(PIs[[#This Row],[SGUID]],#REF!,0),2)</f>
        <v>Las personas son clave para prevenir la contaminación del producto. Los trabajadores de la granja, los contratistas y los propios productores abogan por la integridad e inocuidad del producto. La educación y la formación ayudarán a progresar hacia una producción segura. El propósito de esta sección es garantizar las buenas prácticas para disminuir los riesgos para la higiene asociados al producto, que todos los trabajadores comprendan los requisitos y que sean competentes en el desempeño de sus tareas.</v>
      </c>
      <c r="Q4">
        <f>INDEX(#REF!,MATCH(PIs[[#This Row],[SGUID]],#REF!,0),3)</f>
        <v>2</v>
      </c>
      <c r="R4" t="s">
        <v>50</v>
      </c>
      <c r="S4" t="str">
        <f>INDEX(#REF!,MATCH(PIs[[#This Row],[SSGUID]],#REF!,0),1)</f>
        <v>-</v>
      </c>
      <c r="T4" t="str">
        <f>INDEX(#REF!,MATCH(PIs[[#This Row],[SSGUID]],#REF!,0),2)</f>
        <v>-</v>
      </c>
      <c r="U4">
        <f>INDEX(S2PQ_relational[],MATCH(PIs[[#This Row],[GUID]],S2PQ_relational[PIGUID],0),2)</f>
        <v>0</v>
      </c>
      <c r="V4" t="b">
        <v>1</v>
      </c>
    </row>
    <row r="5" spans="1:23" ht="409.5" x14ac:dyDescent="0.25">
      <c r="A5" t="s">
        <v>65</v>
      </c>
      <c r="C5" t="s">
        <v>66</v>
      </c>
      <c r="D5" t="s">
        <v>67</v>
      </c>
      <c r="E5" t="s">
        <v>68</v>
      </c>
      <c r="F5" t="s">
        <v>69</v>
      </c>
      <c r="G5" s="48" t="s">
        <v>70</v>
      </c>
      <c r="H5" t="s">
        <v>48</v>
      </c>
      <c r="I5" t="str">
        <f>INDEX(Level[Level],MATCH(PIs[[#This Row],[L]],Level[GUID],0),1)</f>
        <v>Obligación Mayor</v>
      </c>
      <c r="N5" t="s">
        <v>57</v>
      </c>
      <c r="O5" t="str">
        <f>INDEX(#REF!,MATCH(PIs[[#This Row],[SGUID]],#REF!,0),1)</f>
        <v>AQ 04 BIENESTAR INTEGRAL DE LOS TRABAJADORES: SALUD, SEGURIDAD Y BIENESTAR</v>
      </c>
      <c r="P5" t="str">
        <f>INDEX(#REF!,MATCH(PIs[[#This Row],[SGUID]],#REF!,0),2)</f>
        <v xml:space="preserve">Las personas son la clave para el funcionamiento eficiente y seguro de la granja. Los trabajadores, los contratistas y los propios productores abogan por su propia salud y seguridad, y por la protección del medio ambiente. La educación y la formación de estas personas contribuyen al progreso hacia la sostenibilidad y al crecimiento del capital social. El objetivo de esta sección es asegurar unas prácticas seguras en el lugar de trabajo y que todos los trabajadores comprendan y posean las competencias necesarias para realizar sus tareas, que cuenten con equipo adecuado para trabajar de forma segura y que, en caso de accidente, puedan recibir asistencia en el momento adecuado y de la forma oportuna. </v>
      </c>
      <c r="Q5">
        <f>INDEX(#REF!,MATCH(PIs[[#This Row],[SGUID]],#REF!,0),3)</f>
        <v>3</v>
      </c>
      <c r="R5" t="s">
        <v>71</v>
      </c>
      <c r="S5" t="str">
        <f>INDEX(#REF!,MATCH(PIs[[#This Row],[SSGUID]],#REF!,0),1)</f>
        <v>AQ 04.01 Salud y seguridad ocupacional de los trabajadores</v>
      </c>
      <c r="T5" t="str">
        <f>INDEX(#REF!,MATCH(PIs[[#This Row],[SSGUID]],#REF!,0),2)</f>
        <v>-</v>
      </c>
      <c r="U5">
        <f>INDEX(S2PQ_relational[],MATCH(PIs[[#This Row],[GUID]],S2PQ_relational[PIGUID],0),2)</f>
        <v>0</v>
      </c>
      <c r="V5" t="b">
        <v>1</v>
      </c>
    </row>
    <row r="6" spans="1:23" x14ac:dyDescent="0.25">
      <c r="A6" t="s">
        <v>72</v>
      </c>
      <c r="C6" t="s">
        <v>73</v>
      </c>
      <c r="D6" t="s">
        <v>74</v>
      </c>
      <c r="E6" t="s">
        <v>75</v>
      </c>
      <c r="F6" t="s">
        <v>76</v>
      </c>
      <c r="G6" t="s">
        <v>77</v>
      </c>
      <c r="H6" t="s">
        <v>48</v>
      </c>
      <c r="I6" t="str">
        <f>INDEX(Level[Level],MATCH(PIs[[#This Row],[L]],Level[GUID],0),1)</f>
        <v>Obligación Mayor</v>
      </c>
      <c r="N6" t="s">
        <v>78</v>
      </c>
      <c r="O6" t="str">
        <f>INDEX(#REF!,MATCH(PIs[[#This Row],[SGUID]],#REF!,0),1)</f>
        <v>POSTCOSECHA: BALANCE DE MASAS Y TRAZABILIDAD</v>
      </c>
      <c r="P6" t="str">
        <f>INDEX(#REF!,MATCH(PIs[[#This Row],[SGUID]],#REF!,0),2)</f>
        <v>-</v>
      </c>
      <c r="Q6">
        <f>INDEX(#REF!,MATCH(PIs[[#This Row],[SGUID]],#REF!,0),3)</f>
        <v>5</v>
      </c>
      <c r="R6" t="s">
        <v>79</v>
      </c>
      <c r="S6" t="str">
        <f>INDEX(#REF!,MATCH(PIs[[#This Row],[SSGUID]],#REF!,0),1)</f>
        <v>AQ 28.02 VERIFICACIÓN DE INSUMOS Y SALIDAS</v>
      </c>
      <c r="T6" t="str">
        <f>INDEX(#REF!,MATCH(PIs[[#This Row],[SSGUID]],#REF!,0),2)</f>
        <v xml:space="preserve"> Los productos certificados son trazables. El productor puede usar un método de segregación o de preservación de la identidad para asegurar la trazabilidad.</v>
      </c>
      <c r="U6" t="str">
        <f>INDEX(S2PQ_relational[],MATCH(PIs[[#This Row],[GUID]],S2PQ_relational[PIGUID],0),2)</f>
        <v>2EG7MSrrq0x0ejdqKatEm4</v>
      </c>
      <c r="V6" t="b">
        <v>0</v>
      </c>
    </row>
    <row r="7" spans="1:23" x14ac:dyDescent="0.25">
      <c r="A7" t="s">
        <v>80</v>
      </c>
      <c r="C7" t="s">
        <v>81</v>
      </c>
      <c r="D7" t="s">
        <v>82</v>
      </c>
      <c r="E7" t="s">
        <v>83</v>
      </c>
      <c r="F7" t="s">
        <v>84</v>
      </c>
      <c r="G7" t="s">
        <v>85</v>
      </c>
      <c r="H7" t="s">
        <v>48</v>
      </c>
      <c r="I7" t="str">
        <f>INDEX(Level[Level],MATCH(PIs[[#This Row],[L]],Level[GUID],0),1)</f>
        <v>Obligación Mayor</v>
      </c>
      <c r="N7" t="s">
        <v>78</v>
      </c>
      <c r="O7" t="str">
        <f>INDEX(#REF!,MATCH(PIs[[#This Row],[SGUID]],#REF!,0),1)</f>
        <v>POSTCOSECHA: BALANCE DE MASAS Y TRAZABILIDAD</v>
      </c>
      <c r="P7" t="str">
        <f>INDEX(#REF!,MATCH(PIs[[#This Row],[SGUID]],#REF!,0),2)</f>
        <v>-</v>
      </c>
      <c r="Q7">
        <f>INDEX(#REF!,MATCH(PIs[[#This Row],[SGUID]],#REF!,0),3)</f>
        <v>5</v>
      </c>
      <c r="R7" t="s">
        <v>79</v>
      </c>
      <c r="S7" t="str">
        <f>INDEX(#REF!,MATCH(PIs[[#This Row],[SSGUID]],#REF!,0),1)</f>
        <v>AQ 28.02 VERIFICACIÓN DE INSUMOS Y SALIDAS</v>
      </c>
      <c r="T7" t="str">
        <f>INDEX(#REF!,MATCH(PIs[[#This Row],[SSGUID]],#REF!,0),2)</f>
        <v xml:space="preserve"> Los productos certificados son trazables. El productor puede usar un método de segregación o de preservación de la identidad para asegurar la trazabilidad.</v>
      </c>
      <c r="U7" t="str">
        <f>INDEX(S2PQ_relational[],MATCH(PIs[[#This Row],[GUID]],S2PQ_relational[PIGUID],0),2)</f>
        <v>2EG7MSrrq0x0ejdqKatEm4</v>
      </c>
      <c r="V7" t="b">
        <v>0</v>
      </c>
    </row>
    <row r="8" spans="1:23" ht="409.5" x14ac:dyDescent="0.25">
      <c r="A8" t="s">
        <v>86</v>
      </c>
      <c r="C8" t="s">
        <v>87</v>
      </c>
      <c r="D8" t="s">
        <v>88</v>
      </c>
      <c r="E8" t="s">
        <v>89</v>
      </c>
      <c r="F8" t="s">
        <v>90</v>
      </c>
      <c r="G8" s="48" t="s">
        <v>91</v>
      </c>
      <c r="H8" t="s">
        <v>48</v>
      </c>
      <c r="I8" t="str">
        <f>INDEX(Level[Level],MATCH(PIs[[#This Row],[L]],Level[GUID],0),1)</f>
        <v>Obligación Mayor</v>
      </c>
      <c r="N8" t="s">
        <v>78</v>
      </c>
      <c r="O8" t="str">
        <f>INDEX(#REF!,MATCH(PIs[[#This Row],[SGUID]],#REF!,0),1)</f>
        <v>POSTCOSECHA: BALANCE DE MASAS Y TRAZABILIDAD</v>
      </c>
      <c r="P8" t="str">
        <f>INDEX(#REF!,MATCH(PIs[[#This Row],[SGUID]],#REF!,0),2)</f>
        <v>-</v>
      </c>
      <c r="Q8">
        <f>INDEX(#REF!,MATCH(PIs[[#This Row],[SGUID]],#REF!,0),3)</f>
        <v>5</v>
      </c>
      <c r="R8" t="s">
        <v>79</v>
      </c>
      <c r="S8" t="str">
        <f>INDEX(#REF!,MATCH(PIs[[#This Row],[SSGUID]],#REF!,0),1)</f>
        <v>AQ 28.02 VERIFICACIÓN DE INSUMOS Y SALIDAS</v>
      </c>
      <c r="T8" t="str">
        <f>INDEX(#REF!,MATCH(PIs[[#This Row],[SSGUID]],#REF!,0),2)</f>
        <v xml:space="preserve"> Los productos certificados son trazables. El productor puede usar un método de segregación o de preservación de la identidad para asegurar la trazabilidad.</v>
      </c>
      <c r="U8" t="str">
        <f>INDEX(S2PQ_relational[],MATCH(PIs[[#This Row],[GUID]],S2PQ_relational[PIGUID],0),2)</f>
        <v>2EG7MSrrq0x0ejdqKatEm4</v>
      </c>
      <c r="V8" t="b">
        <v>1</v>
      </c>
    </row>
    <row r="9" spans="1:23" ht="409.5" x14ac:dyDescent="0.25">
      <c r="A9" t="s">
        <v>92</v>
      </c>
      <c r="C9" t="s">
        <v>93</v>
      </c>
      <c r="D9" t="s">
        <v>94</v>
      </c>
      <c r="E9" t="s">
        <v>95</v>
      </c>
      <c r="F9" t="s">
        <v>96</v>
      </c>
      <c r="G9" s="48" t="s">
        <v>97</v>
      </c>
      <c r="H9" t="s">
        <v>48</v>
      </c>
      <c r="I9" t="str">
        <f>INDEX(Level[Level],MATCH(PIs[[#This Row],[L]],Level[GUID],0),1)</f>
        <v>Obligación Mayor</v>
      </c>
      <c r="N9" t="s">
        <v>78</v>
      </c>
      <c r="O9" t="str">
        <f>INDEX(#REF!,MATCH(PIs[[#This Row],[SGUID]],#REF!,0),1)</f>
        <v>POSTCOSECHA: BALANCE DE MASAS Y TRAZABILIDAD</v>
      </c>
      <c r="P9" t="str">
        <f>INDEX(#REF!,MATCH(PIs[[#This Row],[SGUID]],#REF!,0),2)</f>
        <v>-</v>
      </c>
      <c r="Q9">
        <f>INDEX(#REF!,MATCH(PIs[[#This Row],[SGUID]],#REF!,0),3)</f>
        <v>5</v>
      </c>
      <c r="R9" t="s">
        <v>79</v>
      </c>
      <c r="S9" t="str">
        <f>INDEX(#REF!,MATCH(PIs[[#This Row],[SSGUID]],#REF!,0),1)</f>
        <v>AQ 28.02 VERIFICACIÓN DE INSUMOS Y SALIDAS</v>
      </c>
      <c r="T9" t="str">
        <f>INDEX(#REF!,MATCH(PIs[[#This Row],[SSGUID]],#REF!,0),2)</f>
        <v xml:space="preserve"> Los productos certificados son trazables. El productor puede usar un método de segregación o de preservación de la identidad para asegurar la trazabilidad.</v>
      </c>
      <c r="U9" t="str">
        <f>INDEX(S2PQ_relational[],MATCH(PIs[[#This Row],[GUID]],S2PQ_relational[PIGUID],0),2)</f>
        <v>2EG7MSrrq0x0ejdqKatEm4</v>
      </c>
      <c r="V9" t="b">
        <v>1</v>
      </c>
    </row>
    <row r="10" spans="1:23" ht="409.5" x14ac:dyDescent="0.25">
      <c r="A10" t="s">
        <v>98</v>
      </c>
      <c r="C10" t="s">
        <v>99</v>
      </c>
      <c r="D10" t="s">
        <v>100</v>
      </c>
      <c r="E10" t="s">
        <v>101</v>
      </c>
      <c r="F10" t="s">
        <v>102</v>
      </c>
      <c r="G10" s="48" t="s">
        <v>103</v>
      </c>
      <c r="H10" t="s">
        <v>48</v>
      </c>
      <c r="I10" t="str">
        <f>INDEX(Level[Level],MATCH(PIs[[#This Row],[L]],Level[GUID],0),1)</f>
        <v>Obligación Mayor</v>
      </c>
      <c r="N10" t="s">
        <v>78</v>
      </c>
      <c r="O10" t="str">
        <f>INDEX(#REF!,MATCH(PIs[[#This Row],[SGUID]],#REF!,0),1)</f>
        <v>POSTCOSECHA: BALANCE DE MASAS Y TRAZABILIDAD</v>
      </c>
      <c r="P10" t="str">
        <f>INDEX(#REF!,MATCH(PIs[[#This Row],[SGUID]],#REF!,0),2)</f>
        <v>-</v>
      </c>
      <c r="Q10">
        <f>INDEX(#REF!,MATCH(PIs[[#This Row],[SGUID]],#REF!,0),3)</f>
        <v>5</v>
      </c>
      <c r="R10" t="s">
        <v>104</v>
      </c>
      <c r="S10" t="str">
        <f>INDEX(#REF!,MATCH(PIs[[#This Row],[SSGUID]],#REF!,0),1)</f>
        <v>AQ 28.05 PRODUCTOS CON LOS ELEMENTOS VISUALES DE LA ETIQUETA GGN</v>
      </c>
      <c r="T10" t="str">
        <f>INDEX(#REF!,MATCH(PIs[[#This Row],[SSGUID]],#REF!,0),2)</f>
        <v>-</v>
      </c>
      <c r="U10" t="str">
        <f>INDEX(S2PQ_relational[],MATCH(PIs[[#This Row],[GUID]],S2PQ_relational[PIGUID],0),2)</f>
        <v>2EG7MSrrq0x0ejdqKatEm4</v>
      </c>
      <c r="V10" t="b">
        <v>1</v>
      </c>
    </row>
    <row r="11" spans="1:23" ht="409.5" x14ac:dyDescent="0.25">
      <c r="A11" t="s">
        <v>105</v>
      </c>
      <c r="C11" t="s">
        <v>106</v>
      </c>
      <c r="D11" t="s">
        <v>107</v>
      </c>
      <c r="E11" t="s">
        <v>108</v>
      </c>
      <c r="F11" t="s">
        <v>109</v>
      </c>
      <c r="G11" s="48" t="s">
        <v>110</v>
      </c>
      <c r="H11" t="s">
        <v>48</v>
      </c>
      <c r="I11" t="str">
        <f>INDEX(Level[Level],MATCH(PIs[[#This Row],[L]],Level[GUID],0),1)</f>
        <v>Obligación Mayor</v>
      </c>
      <c r="N11" t="s">
        <v>78</v>
      </c>
      <c r="O11" t="str">
        <f>INDEX(#REF!,MATCH(PIs[[#This Row],[SGUID]],#REF!,0),1)</f>
        <v>POSTCOSECHA: BALANCE DE MASAS Y TRAZABILIDAD</v>
      </c>
      <c r="P11" t="str">
        <f>INDEX(#REF!,MATCH(PIs[[#This Row],[SGUID]],#REF!,0),2)</f>
        <v>-</v>
      </c>
      <c r="Q11">
        <f>INDEX(#REF!,MATCH(PIs[[#This Row],[SGUID]],#REF!,0),3)</f>
        <v>5</v>
      </c>
      <c r="R11" t="s">
        <v>111</v>
      </c>
      <c r="S11" t="str">
        <f>INDEX(#REF!,MATCH(PIs[[#This Row],[SSGUID]],#REF!,0),1)</f>
        <v>AQ 28.03 TRAZABILIDAD</v>
      </c>
      <c r="T11" t="str">
        <f>INDEX(#REF!,MATCH(PIs[[#This Row],[SSGUID]],#REF!,0),2)</f>
        <v>El productor y los productos están identificados correctamente para permitir la trazabilidad y la validación del estado de la certificación.</v>
      </c>
      <c r="U11" t="str">
        <f>INDEX(S2PQ_relational[],MATCH(PIs[[#This Row],[GUID]],S2PQ_relational[PIGUID],0),2)</f>
        <v>2EG7MSrrq0x0ejdqKatEm4</v>
      </c>
      <c r="V11" t="b">
        <v>0</v>
      </c>
    </row>
    <row r="12" spans="1:23" ht="409.5" x14ac:dyDescent="0.25">
      <c r="A12" t="s">
        <v>112</v>
      </c>
      <c r="C12" t="s">
        <v>113</v>
      </c>
      <c r="D12" t="s">
        <v>114</v>
      </c>
      <c r="E12" t="s">
        <v>115</v>
      </c>
      <c r="F12" t="s">
        <v>116</v>
      </c>
      <c r="G12" s="48" t="s">
        <v>117</v>
      </c>
      <c r="H12" t="s">
        <v>48</v>
      </c>
      <c r="I12" t="str">
        <f>INDEX(Level[Level],MATCH(PIs[[#This Row],[L]],Level[GUID],0),1)</f>
        <v>Obligación Mayor</v>
      </c>
      <c r="N12" t="s">
        <v>78</v>
      </c>
      <c r="O12" t="str">
        <f>INDEX(#REF!,MATCH(PIs[[#This Row],[SGUID]],#REF!,0),1)</f>
        <v>POSTCOSECHA: BALANCE DE MASAS Y TRAZABILIDAD</v>
      </c>
      <c r="P12" t="str">
        <f>INDEX(#REF!,MATCH(PIs[[#This Row],[SGUID]],#REF!,0),2)</f>
        <v>-</v>
      </c>
      <c r="Q12">
        <f>INDEX(#REF!,MATCH(PIs[[#This Row],[SGUID]],#REF!,0),3)</f>
        <v>5</v>
      </c>
      <c r="R12" t="s">
        <v>104</v>
      </c>
      <c r="S12" t="str">
        <f>INDEX(#REF!,MATCH(PIs[[#This Row],[SSGUID]],#REF!,0),1)</f>
        <v>AQ 28.05 PRODUCTOS CON LOS ELEMENTOS VISUALES DE LA ETIQUETA GGN</v>
      </c>
      <c r="T12" t="str">
        <f>INDEX(#REF!,MATCH(PIs[[#This Row],[SSGUID]],#REF!,0),2)</f>
        <v>-</v>
      </c>
      <c r="U12" t="str">
        <f>INDEX(S2PQ_relational[],MATCH(PIs[[#This Row],[GUID]],S2PQ_relational[PIGUID],0),2)</f>
        <v>2EG7MSrrq0x0ejdqKatEm4</v>
      </c>
      <c r="V12" t="b">
        <v>1</v>
      </c>
    </row>
    <row r="13" spans="1:23" ht="409.5" x14ac:dyDescent="0.25">
      <c r="A13" t="s">
        <v>118</v>
      </c>
      <c r="C13" t="s">
        <v>119</v>
      </c>
      <c r="D13" t="s">
        <v>120</v>
      </c>
      <c r="E13" t="s">
        <v>121</v>
      </c>
      <c r="F13" t="s">
        <v>122</v>
      </c>
      <c r="G13" s="48" t="s">
        <v>123</v>
      </c>
      <c r="H13" t="s">
        <v>48</v>
      </c>
      <c r="I13" t="str">
        <f>INDEX(Level[Level],MATCH(PIs[[#This Row],[L]],Level[GUID],0),1)</f>
        <v>Obligación Mayor</v>
      </c>
      <c r="N13" t="s">
        <v>78</v>
      </c>
      <c r="O13" t="str">
        <f>INDEX(#REF!,MATCH(PIs[[#This Row],[SGUID]],#REF!,0),1)</f>
        <v>POSTCOSECHA: BALANCE DE MASAS Y TRAZABILIDAD</v>
      </c>
      <c r="P13" t="str">
        <f>INDEX(#REF!,MATCH(PIs[[#This Row],[SGUID]],#REF!,0),2)</f>
        <v>-</v>
      </c>
      <c r="Q13">
        <f>INDEX(#REF!,MATCH(PIs[[#This Row],[SGUID]],#REF!,0),3)</f>
        <v>5</v>
      </c>
      <c r="R13" t="s">
        <v>104</v>
      </c>
      <c r="S13" t="str">
        <f>INDEX(#REF!,MATCH(PIs[[#This Row],[SSGUID]],#REF!,0),1)</f>
        <v>AQ 28.05 PRODUCTOS CON LOS ELEMENTOS VISUALES DE LA ETIQUETA GGN</v>
      </c>
      <c r="T13" t="str">
        <f>INDEX(#REF!,MATCH(PIs[[#This Row],[SSGUID]],#REF!,0),2)</f>
        <v>-</v>
      </c>
      <c r="U13" t="str">
        <f>INDEX(S2PQ_relational[],MATCH(PIs[[#This Row],[GUID]],S2PQ_relational[PIGUID],0),2)</f>
        <v>2EG7MSrrq0x0ejdqKatEm4</v>
      </c>
      <c r="V13" t="b">
        <v>0</v>
      </c>
    </row>
    <row r="14" spans="1:23" ht="409.5" x14ac:dyDescent="0.25">
      <c r="A14" t="s">
        <v>124</v>
      </c>
      <c r="C14" t="s">
        <v>125</v>
      </c>
      <c r="D14" t="s">
        <v>126</v>
      </c>
      <c r="E14" t="s">
        <v>127</v>
      </c>
      <c r="F14" t="s">
        <v>128</v>
      </c>
      <c r="G14" s="48" t="s">
        <v>129</v>
      </c>
      <c r="H14" t="s">
        <v>48</v>
      </c>
      <c r="I14" t="str">
        <f>INDEX(Level[Level],MATCH(PIs[[#This Row],[L]],Level[GUID],0),1)</f>
        <v>Obligación Mayor</v>
      </c>
      <c r="N14" t="s">
        <v>78</v>
      </c>
      <c r="O14" t="str">
        <f>INDEX(#REF!,MATCH(PIs[[#This Row],[SGUID]],#REF!,0),1)</f>
        <v>POSTCOSECHA: BALANCE DE MASAS Y TRAZABILIDAD</v>
      </c>
      <c r="P14" t="str">
        <f>INDEX(#REF!,MATCH(PIs[[#This Row],[SGUID]],#REF!,0),2)</f>
        <v>-</v>
      </c>
      <c r="Q14">
        <f>INDEX(#REF!,MATCH(PIs[[#This Row],[SGUID]],#REF!,0),3)</f>
        <v>5</v>
      </c>
      <c r="R14" t="s">
        <v>130</v>
      </c>
      <c r="S14" t="str">
        <f>INDEX(#REF!,MATCH(PIs[[#This Row],[SSGUID]],#REF!,0),1)</f>
        <v>AQ 28.06 SISTEMA DE INOCUIDAD ALIMENTARIA</v>
      </c>
      <c r="T14" t="str">
        <f>INDEX(#REF!,MATCH(PIs[[#This Row],[SSGUID]],#REF!,0),2)</f>
        <v xml:space="preserve">The standard applies to all stages of the aquatic species for all systems used in aquaculture.
Presently, the term “farmed aquatic species” within the standard refers to all species mentioned in the GLOBALG.A.P. product list published on the GLOBALG.A.P. website. This product list is extended for species based on demand and under consideration of brood stock origin. The term “farmed aquatic species” refers to finfish, crustaceans, molluscs, and macro-algae (seaweed) and depending on the criteria may apply exclusively to some of the groups. </v>
      </c>
      <c r="U14" t="str">
        <f>INDEX(S2PQ_relational[],MATCH(PIs[[#This Row],[GUID]],S2PQ_relational[PIGUID],0),2)</f>
        <v>2EG7MSrrq0x0ejdqKatEm4</v>
      </c>
      <c r="V14" t="b">
        <v>1</v>
      </c>
    </row>
    <row r="15" spans="1:23" ht="409.5" x14ac:dyDescent="0.25">
      <c r="A15" t="s">
        <v>131</v>
      </c>
      <c r="C15" t="s">
        <v>132</v>
      </c>
      <c r="D15" t="s">
        <v>133</v>
      </c>
      <c r="E15" t="s">
        <v>134</v>
      </c>
      <c r="F15" t="s">
        <v>135</v>
      </c>
      <c r="G15" s="48" t="s">
        <v>136</v>
      </c>
      <c r="H15" t="s">
        <v>48</v>
      </c>
      <c r="I15" t="str">
        <f>INDEX(Level[Level],MATCH(PIs[[#This Row],[L]],Level[GUID],0),1)</f>
        <v>Obligación Mayor</v>
      </c>
      <c r="N15" t="s">
        <v>137</v>
      </c>
      <c r="O15" t="str">
        <f>INDEX(#REF!,MATCH(PIs[[#This Row],[SGUID]],#REF!,0),1)</f>
        <v xml:space="preserve">AQ 16 MITIGACIÓN DEL FRAUDE ALIMENTARIO </v>
      </c>
      <c r="P15" t="str">
        <f>INDEX(#REF!,MATCH(PIs[[#This Row],[SGUID]],#REF!,0),2)</f>
        <v>-</v>
      </c>
      <c r="Q15">
        <f>INDEX(#REF!,MATCH(PIs[[#This Row],[SGUID]],#REF!,0),3)</f>
        <v>28</v>
      </c>
      <c r="R15" t="s">
        <v>50</v>
      </c>
      <c r="S15" t="str">
        <f>INDEX(#REF!,MATCH(PIs[[#This Row],[SSGUID]],#REF!,0),1)</f>
        <v>-</v>
      </c>
      <c r="T15" t="str">
        <f>INDEX(#REF!,MATCH(PIs[[#This Row],[SSGUID]],#REF!,0),2)</f>
        <v>-</v>
      </c>
      <c r="U15">
        <f>INDEX(S2PQ_relational[],MATCH(PIs[[#This Row],[GUID]],S2PQ_relational[PIGUID],0),2)</f>
        <v>0</v>
      </c>
      <c r="V15" t="b">
        <v>1</v>
      </c>
    </row>
    <row r="16" spans="1:23" x14ac:dyDescent="0.25">
      <c r="A16" t="s">
        <v>138</v>
      </c>
      <c r="C16" t="s">
        <v>139</v>
      </c>
      <c r="D16" t="s">
        <v>140</v>
      </c>
      <c r="E16" t="s">
        <v>141</v>
      </c>
      <c r="F16" t="s">
        <v>142</v>
      </c>
      <c r="G16" t="s">
        <v>143</v>
      </c>
      <c r="H16" t="s">
        <v>48</v>
      </c>
      <c r="I16" t="str">
        <f>INDEX(Level[Level],MATCH(PIs[[#This Row],[L]],Level[GUID],0),1)</f>
        <v>Obligación Mayor</v>
      </c>
      <c r="N16" t="s">
        <v>78</v>
      </c>
      <c r="O16" t="str">
        <f>INDEX(#REF!,MATCH(PIs[[#This Row],[SGUID]],#REF!,0),1)</f>
        <v>POSTCOSECHA: BALANCE DE MASAS Y TRAZABILIDAD</v>
      </c>
      <c r="P16" t="str">
        <f>INDEX(#REF!,MATCH(PIs[[#This Row],[SGUID]],#REF!,0),2)</f>
        <v>-</v>
      </c>
      <c r="Q16">
        <f>INDEX(#REF!,MATCH(PIs[[#This Row],[SGUID]],#REF!,0),3)</f>
        <v>5</v>
      </c>
      <c r="R16" t="s">
        <v>130</v>
      </c>
      <c r="S16" t="str">
        <f>INDEX(#REF!,MATCH(PIs[[#This Row],[SSGUID]],#REF!,0),1)</f>
        <v>AQ 28.06 SISTEMA DE INOCUIDAD ALIMENTARIA</v>
      </c>
      <c r="T16" t="str">
        <f>INDEX(#REF!,MATCH(PIs[[#This Row],[SSGUID]],#REF!,0),2)</f>
        <v xml:space="preserve">The standard applies to all stages of the aquatic species for all systems used in aquaculture.
Presently, the term “farmed aquatic species” within the standard refers to all species mentioned in the GLOBALG.A.P. product list published on the GLOBALG.A.P. website. This product list is extended for species based on demand and under consideration of brood stock origin. The term “farmed aquatic species” refers to finfish, crustaceans, molluscs, and macro-algae (seaweed) and depending on the criteria may apply exclusively to some of the groups. </v>
      </c>
      <c r="U16" t="str">
        <f>INDEX(S2PQ_relational[],MATCH(PIs[[#This Row],[GUID]],S2PQ_relational[PIGUID],0),2)</f>
        <v>2EG7MSrrq0x0ejdqKatEm4</v>
      </c>
      <c r="V16" t="b">
        <v>0</v>
      </c>
    </row>
    <row r="17" spans="1:22" ht="409.5" x14ac:dyDescent="0.25">
      <c r="A17" t="s">
        <v>144</v>
      </c>
      <c r="C17" t="s">
        <v>145</v>
      </c>
      <c r="D17" t="s">
        <v>146</v>
      </c>
      <c r="E17" t="s">
        <v>147</v>
      </c>
      <c r="F17" t="s">
        <v>148</v>
      </c>
      <c r="G17" s="48" t="s">
        <v>149</v>
      </c>
      <c r="H17" t="s">
        <v>48</v>
      </c>
      <c r="I17" t="str">
        <f>INDEX(Level[Level],MATCH(PIs[[#This Row],[L]],Level[GUID],0),1)</f>
        <v>Obligación Mayor</v>
      </c>
      <c r="N17" t="s">
        <v>78</v>
      </c>
      <c r="O17" t="str">
        <f>INDEX(#REF!,MATCH(PIs[[#This Row],[SGUID]],#REF!,0),1)</f>
        <v>POSTCOSECHA: BALANCE DE MASAS Y TRAZABILIDAD</v>
      </c>
      <c r="P17" t="str">
        <f>INDEX(#REF!,MATCH(PIs[[#This Row],[SGUID]],#REF!,0),2)</f>
        <v>-</v>
      </c>
      <c r="Q17">
        <f>INDEX(#REF!,MATCH(PIs[[#This Row],[SGUID]],#REF!,0),3)</f>
        <v>5</v>
      </c>
      <c r="R17" t="s">
        <v>104</v>
      </c>
      <c r="S17" t="str">
        <f>INDEX(#REF!,MATCH(PIs[[#This Row],[SSGUID]],#REF!,0),1)</f>
        <v>AQ 28.05 PRODUCTOS CON LOS ELEMENTOS VISUALES DE LA ETIQUETA GGN</v>
      </c>
      <c r="T17" t="str">
        <f>INDEX(#REF!,MATCH(PIs[[#This Row],[SSGUID]],#REF!,0),2)</f>
        <v>-</v>
      </c>
      <c r="U17" t="str">
        <f>INDEX(S2PQ_relational[],MATCH(PIs[[#This Row],[GUID]],S2PQ_relational[PIGUID],0),2)</f>
        <v>2EG7MSrrq0x0ejdqKatEm4</v>
      </c>
      <c r="V17" t="b">
        <v>1</v>
      </c>
    </row>
    <row r="18" spans="1:22" ht="409.5" x14ac:dyDescent="0.25">
      <c r="A18" t="s">
        <v>150</v>
      </c>
      <c r="C18" t="s">
        <v>151</v>
      </c>
      <c r="D18" t="s">
        <v>152</v>
      </c>
      <c r="E18" t="s">
        <v>153</v>
      </c>
      <c r="F18" t="s">
        <v>154</v>
      </c>
      <c r="G18" s="48" t="s">
        <v>155</v>
      </c>
      <c r="H18" t="s">
        <v>48</v>
      </c>
      <c r="I18" t="str">
        <f>INDEX(Level[Level],MATCH(PIs[[#This Row],[L]],Level[GUID],0),1)</f>
        <v>Obligación Mayor</v>
      </c>
      <c r="N18" t="s">
        <v>78</v>
      </c>
      <c r="O18" t="str">
        <f>INDEX(#REF!,MATCH(PIs[[#This Row],[SGUID]],#REF!,0),1)</f>
        <v>POSTCOSECHA: BALANCE DE MASAS Y TRAZABILIDAD</v>
      </c>
      <c r="P18" t="str">
        <f>INDEX(#REF!,MATCH(PIs[[#This Row],[SGUID]],#REF!,0),2)</f>
        <v>-</v>
      </c>
      <c r="Q18">
        <f>INDEX(#REF!,MATCH(PIs[[#This Row],[SGUID]],#REF!,0),3)</f>
        <v>5</v>
      </c>
      <c r="R18" t="s">
        <v>104</v>
      </c>
      <c r="S18" t="str">
        <f>INDEX(#REF!,MATCH(PIs[[#This Row],[SSGUID]],#REF!,0),1)</f>
        <v>AQ 28.05 PRODUCTOS CON LOS ELEMENTOS VISUALES DE LA ETIQUETA GGN</v>
      </c>
      <c r="T18" t="str">
        <f>INDEX(#REF!,MATCH(PIs[[#This Row],[SSGUID]],#REF!,0),2)</f>
        <v>-</v>
      </c>
      <c r="U18" t="str">
        <f>INDEX(S2PQ_relational[],MATCH(PIs[[#This Row],[GUID]],S2PQ_relational[PIGUID],0),2)</f>
        <v>2EG7MSrrq0x0ejdqKatEm4</v>
      </c>
      <c r="V18" t="b">
        <v>1</v>
      </c>
    </row>
    <row r="19" spans="1:22" x14ac:dyDescent="0.25">
      <c r="A19" t="s">
        <v>156</v>
      </c>
      <c r="C19" t="s">
        <v>157</v>
      </c>
      <c r="D19" t="s">
        <v>158</v>
      </c>
      <c r="E19" t="s">
        <v>159</v>
      </c>
      <c r="F19" t="s">
        <v>160</v>
      </c>
      <c r="G19" t="s">
        <v>161</v>
      </c>
      <c r="H19" t="s">
        <v>48</v>
      </c>
      <c r="I19" t="str">
        <f>INDEX(Level[Level],MATCH(PIs[[#This Row],[L]],Level[GUID],0),1)</f>
        <v>Obligación Mayor</v>
      </c>
      <c r="N19" t="s">
        <v>78</v>
      </c>
      <c r="O19" t="str">
        <f>INDEX(#REF!,MATCH(PIs[[#This Row],[SGUID]],#REF!,0),1)</f>
        <v>POSTCOSECHA: BALANCE DE MASAS Y TRAZABILIDAD</v>
      </c>
      <c r="P19" t="str">
        <f>INDEX(#REF!,MATCH(PIs[[#This Row],[SGUID]],#REF!,0),2)</f>
        <v>-</v>
      </c>
      <c r="Q19">
        <f>INDEX(#REF!,MATCH(PIs[[#This Row],[SGUID]],#REF!,0),3)</f>
        <v>5</v>
      </c>
      <c r="R19" t="s">
        <v>79</v>
      </c>
      <c r="S19" t="str">
        <f>INDEX(#REF!,MATCH(PIs[[#This Row],[SSGUID]],#REF!,0),1)</f>
        <v>AQ 28.02 VERIFICACIÓN DE INSUMOS Y SALIDAS</v>
      </c>
      <c r="T19" t="str">
        <f>INDEX(#REF!,MATCH(PIs[[#This Row],[SSGUID]],#REF!,0),2)</f>
        <v xml:space="preserve"> Los productos certificados son trazables. El productor puede usar un método de segregación o de preservación de la identidad para asegurar la trazabilidad.</v>
      </c>
      <c r="U19" t="str">
        <f>INDEX(S2PQ_relational[],MATCH(PIs[[#This Row],[GUID]],S2PQ_relational[PIGUID],0),2)</f>
        <v>2EG7MSrrq0x0ejdqKatEm4</v>
      </c>
      <c r="V19" t="b">
        <v>0</v>
      </c>
    </row>
    <row r="20" spans="1:22" ht="409.5" x14ac:dyDescent="0.25">
      <c r="A20" t="s">
        <v>162</v>
      </c>
      <c r="C20" t="s">
        <v>163</v>
      </c>
      <c r="D20" t="s">
        <v>164</v>
      </c>
      <c r="E20" t="s">
        <v>165</v>
      </c>
      <c r="F20" t="s">
        <v>166</v>
      </c>
      <c r="G20" s="48" t="s">
        <v>167</v>
      </c>
      <c r="H20" t="s">
        <v>48</v>
      </c>
      <c r="I20" t="str">
        <f>INDEX(Level[Level],MATCH(PIs[[#This Row],[L]],Level[GUID],0),1)</f>
        <v>Obligación Mayor</v>
      </c>
      <c r="N20" t="s">
        <v>78</v>
      </c>
      <c r="O20" t="str">
        <f>INDEX(#REF!,MATCH(PIs[[#This Row],[SGUID]],#REF!,0),1)</f>
        <v>POSTCOSECHA: BALANCE DE MASAS Y TRAZABILIDAD</v>
      </c>
      <c r="P20" t="str">
        <f>INDEX(#REF!,MATCH(PIs[[#This Row],[SGUID]],#REF!,0),2)</f>
        <v>-</v>
      </c>
      <c r="Q20">
        <f>INDEX(#REF!,MATCH(PIs[[#This Row],[SGUID]],#REF!,0),3)</f>
        <v>5</v>
      </c>
      <c r="R20" t="s">
        <v>104</v>
      </c>
      <c r="S20" t="str">
        <f>INDEX(#REF!,MATCH(PIs[[#This Row],[SSGUID]],#REF!,0),1)</f>
        <v>AQ 28.05 PRODUCTOS CON LOS ELEMENTOS VISUALES DE LA ETIQUETA GGN</v>
      </c>
      <c r="T20" t="str">
        <f>INDEX(#REF!,MATCH(PIs[[#This Row],[SSGUID]],#REF!,0),2)</f>
        <v>-</v>
      </c>
      <c r="U20" t="str">
        <f>INDEX(S2PQ_relational[],MATCH(PIs[[#This Row],[GUID]],S2PQ_relational[PIGUID],0),2)</f>
        <v>2EG7MSrrq0x0ejdqKatEm4</v>
      </c>
      <c r="V20" t="b">
        <v>1</v>
      </c>
    </row>
    <row r="21" spans="1:22" ht="409.5" x14ac:dyDescent="0.25">
      <c r="A21" t="s">
        <v>168</v>
      </c>
      <c r="C21" t="s">
        <v>169</v>
      </c>
      <c r="D21" t="s">
        <v>170</v>
      </c>
      <c r="E21" t="s">
        <v>171</v>
      </c>
      <c r="F21" t="s">
        <v>172</v>
      </c>
      <c r="G21" s="48" t="s">
        <v>173</v>
      </c>
      <c r="H21" t="s">
        <v>48</v>
      </c>
      <c r="I21" t="str">
        <f>INDEX(Level[Level],MATCH(PIs[[#This Row],[L]],Level[GUID],0),1)</f>
        <v>Obligación Mayor</v>
      </c>
      <c r="N21" t="s">
        <v>78</v>
      </c>
      <c r="O21" t="str">
        <f>INDEX(#REF!,MATCH(PIs[[#This Row],[SGUID]],#REF!,0),1)</f>
        <v>POSTCOSECHA: BALANCE DE MASAS Y TRAZABILIDAD</v>
      </c>
      <c r="P21" t="str">
        <f>INDEX(#REF!,MATCH(PIs[[#This Row],[SGUID]],#REF!,0),2)</f>
        <v>-</v>
      </c>
      <c r="Q21">
        <f>INDEX(#REF!,MATCH(PIs[[#This Row],[SGUID]],#REF!,0),3)</f>
        <v>5</v>
      </c>
      <c r="R21" t="s">
        <v>174</v>
      </c>
      <c r="S21" t="str">
        <f>INDEX(#REF!,MATCH(PIs[[#This Row],[SSGUID]],#REF!,0),1)</f>
        <v>AQ 28.04 IDENTIFICACIÓN DE SALIDA CON ESTADO DE LA CERTIFICACIÓN (PROCEDENTE DE PROCESOS DE PRODUCCIÓN CON CERTIFICACIÓN)</v>
      </c>
      <c r="T21" t="str">
        <f>INDEX(#REF!,MATCH(PIs[[#This Row],[SSGUID]],#REF!,0),2)</f>
        <v>Solo se aplica a los productos con los elementos visuales de la etiqueta GGN
Las empresas autorizadas tienen derecho a utilizar y etiquetar sus productos con los elementos visuales de la etiqueta GGN además del Número GLOBALG.A.P. (GGN). Para conocer los requisitos y las directrices sobre el uso de los elementos visuales de la etiqueta GGN, véase el manual de usuario de la etiqueta GGN para el envase del producto. Los elementos visuales de la etiqueta GGN están vinculados con un portal en línea público que permite realizar una verificación directa de los Números GLOBALG.A.P. (GGN) y los Números de Cadena de Custodia (CoC).</v>
      </c>
      <c r="U21" t="str">
        <f>INDEX(S2PQ_relational[],MATCH(PIs[[#This Row],[GUID]],S2PQ_relational[PIGUID],0),2)</f>
        <v>2EG7MSrrq0x0ejdqKatEm4</v>
      </c>
      <c r="V21" t="b">
        <v>1</v>
      </c>
    </row>
    <row r="22" spans="1:22" ht="409.5" x14ac:dyDescent="0.25">
      <c r="A22" t="s">
        <v>175</v>
      </c>
      <c r="C22" t="s">
        <v>176</v>
      </c>
      <c r="D22" t="s">
        <v>177</v>
      </c>
      <c r="E22" t="s">
        <v>178</v>
      </c>
      <c r="F22" t="s">
        <v>179</v>
      </c>
      <c r="G22" s="48" t="s">
        <v>180</v>
      </c>
      <c r="H22" t="s">
        <v>48</v>
      </c>
      <c r="I22" t="str">
        <f>INDEX(Level[Level],MATCH(PIs[[#This Row],[L]],Level[GUID],0),1)</f>
        <v>Obligación Mayor</v>
      </c>
      <c r="N22" t="s">
        <v>78</v>
      </c>
      <c r="O22" t="str">
        <f>INDEX(#REF!,MATCH(PIs[[#This Row],[SGUID]],#REF!,0),1)</f>
        <v>POSTCOSECHA: BALANCE DE MASAS Y TRAZABILIDAD</v>
      </c>
      <c r="P22" t="str">
        <f>INDEX(#REF!,MATCH(PIs[[#This Row],[SGUID]],#REF!,0),2)</f>
        <v>-</v>
      </c>
      <c r="Q22">
        <f>INDEX(#REF!,MATCH(PIs[[#This Row],[SGUID]],#REF!,0),3)</f>
        <v>5</v>
      </c>
      <c r="R22" t="s">
        <v>174</v>
      </c>
      <c r="S22" t="str">
        <f>INDEX(#REF!,MATCH(PIs[[#This Row],[SSGUID]],#REF!,0),1)</f>
        <v>AQ 28.04 IDENTIFICACIÓN DE SALIDA CON ESTADO DE LA CERTIFICACIÓN (PROCEDENTE DE PROCESOS DE PRODUCCIÓN CON CERTIFICACIÓN)</v>
      </c>
      <c r="T22" t="str">
        <f>INDEX(#REF!,MATCH(PIs[[#This Row],[SSGUID]],#REF!,0),2)</f>
        <v>Solo se aplica a los productos con los elementos visuales de la etiqueta GGN
Las empresas autorizadas tienen derecho a utilizar y etiquetar sus productos con los elementos visuales de la etiqueta GGN además del Número GLOBALG.A.P. (GGN). Para conocer los requisitos y las directrices sobre el uso de los elementos visuales de la etiqueta GGN, véase el manual de usuario de la etiqueta GGN para el envase del producto. Los elementos visuales de la etiqueta GGN están vinculados con un portal en línea público que permite realizar una verificación directa de los Números GLOBALG.A.P. (GGN) y los Números de Cadena de Custodia (CoC).</v>
      </c>
      <c r="U22" t="str">
        <f>INDEX(S2PQ_relational[],MATCH(PIs[[#This Row],[GUID]],S2PQ_relational[PIGUID],0),2)</f>
        <v>2EG7MSrrq0x0ejdqKatEm4</v>
      </c>
      <c r="V22" t="b">
        <v>0</v>
      </c>
    </row>
    <row r="23" spans="1:22" ht="409.5" x14ac:dyDescent="0.25">
      <c r="A23" t="s">
        <v>181</v>
      </c>
      <c r="C23" t="s">
        <v>182</v>
      </c>
      <c r="D23" t="s">
        <v>183</v>
      </c>
      <c r="E23" t="s">
        <v>184</v>
      </c>
      <c r="F23" t="s">
        <v>185</v>
      </c>
      <c r="G23" s="48" t="s">
        <v>186</v>
      </c>
      <c r="H23" t="s">
        <v>48</v>
      </c>
      <c r="I23" t="str">
        <f>INDEX(Level[Level],MATCH(PIs[[#This Row],[L]],Level[GUID],0),1)</f>
        <v>Obligación Mayor</v>
      </c>
      <c r="N23" t="s">
        <v>78</v>
      </c>
      <c r="O23" t="str">
        <f>INDEX(#REF!,MATCH(PIs[[#This Row],[SGUID]],#REF!,0),1)</f>
        <v>POSTCOSECHA: BALANCE DE MASAS Y TRAZABILIDAD</v>
      </c>
      <c r="P23" t="str">
        <f>INDEX(#REF!,MATCH(PIs[[#This Row],[SGUID]],#REF!,0),2)</f>
        <v>-</v>
      </c>
      <c r="Q23">
        <f>INDEX(#REF!,MATCH(PIs[[#This Row],[SGUID]],#REF!,0),3)</f>
        <v>5</v>
      </c>
      <c r="R23" t="s">
        <v>174</v>
      </c>
      <c r="S23" t="str">
        <f>INDEX(#REF!,MATCH(PIs[[#This Row],[SSGUID]],#REF!,0),1)</f>
        <v>AQ 28.04 IDENTIFICACIÓN DE SALIDA CON ESTADO DE LA CERTIFICACIÓN (PROCEDENTE DE PROCESOS DE PRODUCCIÓN CON CERTIFICACIÓN)</v>
      </c>
      <c r="T23" t="str">
        <f>INDEX(#REF!,MATCH(PIs[[#This Row],[SSGUID]],#REF!,0),2)</f>
        <v>Solo se aplica a los productos con los elementos visuales de la etiqueta GGN
Las empresas autorizadas tienen derecho a utilizar y etiquetar sus productos con los elementos visuales de la etiqueta GGN además del Número GLOBALG.A.P. (GGN). Para conocer los requisitos y las directrices sobre el uso de los elementos visuales de la etiqueta GGN, véase el manual de usuario de la etiqueta GGN para el envase del producto. Los elementos visuales de la etiqueta GGN están vinculados con un portal en línea público que permite realizar una verificación directa de los Números GLOBALG.A.P. (GGN) y los Números de Cadena de Custodia (CoC).</v>
      </c>
      <c r="U23" t="str">
        <f>INDEX(S2PQ_relational[],MATCH(PIs[[#This Row],[GUID]],S2PQ_relational[PIGUID],0),2)</f>
        <v>2EG7MSrrq0x0ejdqKatEm4</v>
      </c>
      <c r="V23" t="b">
        <v>1</v>
      </c>
    </row>
    <row r="24" spans="1:22" ht="409.5" x14ac:dyDescent="0.25">
      <c r="A24" t="s">
        <v>187</v>
      </c>
      <c r="C24" t="s">
        <v>188</v>
      </c>
      <c r="D24" t="s">
        <v>189</v>
      </c>
      <c r="E24" t="s">
        <v>190</v>
      </c>
      <c r="F24" t="s">
        <v>191</v>
      </c>
      <c r="G24" s="48" t="s">
        <v>192</v>
      </c>
      <c r="H24" t="s">
        <v>48</v>
      </c>
      <c r="I24" t="str">
        <f>INDEX(Level[Level],MATCH(PIs[[#This Row],[L]],Level[GUID],0),1)</f>
        <v>Obligación Mayor</v>
      </c>
      <c r="N24" t="s">
        <v>78</v>
      </c>
      <c r="O24" t="str">
        <f>INDEX(#REF!,MATCH(PIs[[#This Row],[SGUID]],#REF!,0),1)</f>
        <v>POSTCOSECHA: BALANCE DE MASAS Y TRAZABILIDAD</v>
      </c>
      <c r="P24" t="str">
        <f>INDEX(#REF!,MATCH(PIs[[#This Row],[SGUID]],#REF!,0),2)</f>
        <v>-</v>
      </c>
      <c r="Q24">
        <f>INDEX(#REF!,MATCH(PIs[[#This Row],[SGUID]],#REF!,0),3)</f>
        <v>5</v>
      </c>
      <c r="R24" t="s">
        <v>111</v>
      </c>
      <c r="S24" t="str">
        <f>INDEX(#REF!,MATCH(PIs[[#This Row],[SSGUID]],#REF!,0),1)</f>
        <v>AQ 28.03 TRAZABILIDAD</v>
      </c>
      <c r="T24" t="str">
        <f>INDEX(#REF!,MATCH(PIs[[#This Row],[SSGUID]],#REF!,0),2)</f>
        <v>El productor y los productos están identificados correctamente para permitir la trazabilidad y la validación del estado de la certificación.</v>
      </c>
      <c r="U24" t="str">
        <f>INDEX(S2PQ_relational[],MATCH(PIs[[#This Row],[GUID]],S2PQ_relational[PIGUID],0),2)</f>
        <v>2EG7MSrrq0x0ejdqKatEm4</v>
      </c>
      <c r="V24" t="b">
        <v>1</v>
      </c>
    </row>
    <row r="25" spans="1:22" ht="409.5" x14ac:dyDescent="0.25">
      <c r="A25" t="s">
        <v>193</v>
      </c>
      <c r="C25" t="s">
        <v>194</v>
      </c>
      <c r="D25" t="s">
        <v>195</v>
      </c>
      <c r="E25" t="s">
        <v>196</v>
      </c>
      <c r="F25" t="s">
        <v>197</v>
      </c>
      <c r="G25" s="48" t="s">
        <v>198</v>
      </c>
      <c r="H25" t="s">
        <v>48</v>
      </c>
      <c r="I25" t="str">
        <f>INDEX(Level[Level],MATCH(PIs[[#This Row],[L]],Level[GUID],0),1)</f>
        <v>Obligación Mayor</v>
      </c>
      <c r="N25" t="s">
        <v>78</v>
      </c>
      <c r="O25" t="str">
        <f>INDEX(#REF!,MATCH(PIs[[#This Row],[SGUID]],#REF!,0),1)</f>
        <v>POSTCOSECHA: BALANCE DE MASAS Y TRAZABILIDAD</v>
      </c>
      <c r="P25" t="str">
        <f>INDEX(#REF!,MATCH(PIs[[#This Row],[SGUID]],#REF!,0),2)</f>
        <v>-</v>
      </c>
      <c r="Q25">
        <f>INDEX(#REF!,MATCH(PIs[[#This Row],[SGUID]],#REF!,0),3)</f>
        <v>5</v>
      </c>
      <c r="R25" t="s">
        <v>174</v>
      </c>
      <c r="S25" t="str">
        <f>INDEX(#REF!,MATCH(PIs[[#This Row],[SSGUID]],#REF!,0),1)</f>
        <v>AQ 28.04 IDENTIFICACIÓN DE SALIDA CON ESTADO DE LA CERTIFICACIÓN (PROCEDENTE DE PROCESOS DE PRODUCCIÓN CON CERTIFICACIÓN)</v>
      </c>
      <c r="T25" t="str">
        <f>INDEX(#REF!,MATCH(PIs[[#This Row],[SSGUID]],#REF!,0),2)</f>
        <v>Solo se aplica a los productos con los elementos visuales de la etiqueta GGN
Las empresas autorizadas tienen derecho a utilizar y etiquetar sus productos con los elementos visuales de la etiqueta GGN además del Número GLOBALG.A.P. (GGN). Para conocer los requisitos y las directrices sobre el uso de los elementos visuales de la etiqueta GGN, véase el manual de usuario de la etiqueta GGN para el envase del producto. Los elementos visuales de la etiqueta GGN están vinculados con un portal en línea público que permite realizar una verificación directa de los Números GLOBALG.A.P. (GGN) y los Números de Cadena de Custodia (CoC).</v>
      </c>
      <c r="U25" t="str">
        <f>INDEX(S2PQ_relational[],MATCH(PIs[[#This Row],[GUID]],S2PQ_relational[PIGUID],0),2)</f>
        <v>2EG7MSrrq0x0ejdqKatEm4</v>
      </c>
      <c r="V25" t="b">
        <v>1</v>
      </c>
    </row>
    <row r="26" spans="1:22" ht="409.5" x14ac:dyDescent="0.25">
      <c r="A26" t="s">
        <v>199</v>
      </c>
      <c r="C26" t="s">
        <v>200</v>
      </c>
      <c r="D26" t="s">
        <v>201</v>
      </c>
      <c r="E26" t="s">
        <v>202</v>
      </c>
      <c r="F26" t="s">
        <v>203</v>
      </c>
      <c r="G26" s="48" t="s">
        <v>204</v>
      </c>
      <c r="H26" t="s">
        <v>48</v>
      </c>
      <c r="I26" t="str">
        <f>INDEX(Level[Level],MATCH(PIs[[#This Row],[L]],Level[GUID],0),1)</f>
        <v>Obligación Mayor</v>
      </c>
      <c r="N26" t="s">
        <v>137</v>
      </c>
      <c r="O26" t="str">
        <f>INDEX(#REF!,MATCH(PIs[[#This Row],[SGUID]],#REF!,0),1)</f>
        <v xml:space="preserve">AQ 16 MITIGACIÓN DEL FRAUDE ALIMENTARIO </v>
      </c>
      <c r="P26" t="str">
        <f>INDEX(#REF!,MATCH(PIs[[#This Row],[SGUID]],#REF!,0),2)</f>
        <v>-</v>
      </c>
      <c r="Q26">
        <f>INDEX(#REF!,MATCH(PIs[[#This Row],[SGUID]],#REF!,0),3)</f>
        <v>28</v>
      </c>
      <c r="R26" t="s">
        <v>50</v>
      </c>
      <c r="S26" t="str">
        <f>INDEX(#REF!,MATCH(PIs[[#This Row],[SSGUID]],#REF!,0),1)</f>
        <v>-</v>
      </c>
      <c r="T26" t="str">
        <f>INDEX(#REF!,MATCH(PIs[[#This Row],[SSGUID]],#REF!,0),2)</f>
        <v>-</v>
      </c>
      <c r="U26">
        <f>INDEX(S2PQ_relational[],MATCH(PIs[[#This Row],[GUID]],S2PQ_relational[PIGUID],0),2)</f>
        <v>0</v>
      </c>
      <c r="V26" t="b">
        <v>1</v>
      </c>
    </row>
    <row r="27" spans="1:22" ht="409.5" x14ac:dyDescent="0.25">
      <c r="A27" t="s">
        <v>205</v>
      </c>
      <c r="C27" t="s">
        <v>206</v>
      </c>
      <c r="D27" t="s">
        <v>207</v>
      </c>
      <c r="E27" t="s">
        <v>208</v>
      </c>
      <c r="F27" t="s">
        <v>209</v>
      </c>
      <c r="G27" s="48" t="s">
        <v>210</v>
      </c>
      <c r="H27" t="s">
        <v>48</v>
      </c>
      <c r="I27" t="str">
        <f>INDEX(Level[Level],MATCH(PIs[[#This Row],[L]],Level[GUID],0),1)</f>
        <v>Obligación Mayor</v>
      </c>
      <c r="N27" t="s">
        <v>78</v>
      </c>
      <c r="O27" t="str">
        <f>INDEX(#REF!,MATCH(PIs[[#This Row],[SGUID]],#REF!,0),1)</f>
        <v>POSTCOSECHA: BALANCE DE MASAS Y TRAZABILIDAD</v>
      </c>
      <c r="P27" t="str">
        <f>INDEX(#REF!,MATCH(PIs[[#This Row],[SGUID]],#REF!,0),2)</f>
        <v>-</v>
      </c>
      <c r="Q27">
        <f>INDEX(#REF!,MATCH(PIs[[#This Row],[SGUID]],#REF!,0),3)</f>
        <v>5</v>
      </c>
      <c r="R27" t="s">
        <v>111</v>
      </c>
      <c r="S27" t="str">
        <f>INDEX(#REF!,MATCH(PIs[[#This Row],[SSGUID]],#REF!,0),1)</f>
        <v>AQ 28.03 TRAZABILIDAD</v>
      </c>
      <c r="T27" t="str">
        <f>INDEX(#REF!,MATCH(PIs[[#This Row],[SSGUID]],#REF!,0),2)</f>
        <v>El productor y los productos están identificados correctamente para permitir la trazabilidad y la validación del estado de la certificación.</v>
      </c>
      <c r="U27" t="str">
        <f>INDEX(S2PQ_relational[],MATCH(PIs[[#This Row],[GUID]],S2PQ_relational[PIGUID],0),2)</f>
        <v>2EG7MSrrq0x0ejdqKatEm4</v>
      </c>
      <c r="V27" t="b">
        <v>1</v>
      </c>
    </row>
    <row r="28" spans="1:22" ht="409.5" x14ac:dyDescent="0.25">
      <c r="A28" t="s">
        <v>211</v>
      </c>
      <c r="C28" t="s">
        <v>212</v>
      </c>
      <c r="D28" t="s">
        <v>213</v>
      </c>
      <c r="E28" t="s">
        <v>214</v>
      </c>
      <c r="F28" t="s">
        <v>215</v>
      </c>
      <c r="G28" s="48" t="s">
        <v>216</v>
      </c>
      <c r="H28" t="s">
        <v>48</v>
      </c>
      <c r="I28" t="str">
        <f>INDEX(Level[Level],MATCH(PIs[[#This Row],[L]],Level[GUID],0),1)</f>
        <v>Obligación Mayor</v>
      </c>
      <c r="N28" t="s">
        <v>78</v>
      </c>
      <c r="O28" t="str">
        <f>INDEX(#REF!,MATCH(PIs[[#This Row],[SGUID]],#REF!,0),1)</f>
        <v>POSTCOSECHA: BALANCE DE MASAS Y TRAZABILIDAD</v>
      </c>
      <c r="P28" t="str">
        <f>INDEX(#REF!,MATCH(PIs[[#This Row],[SGUID]],#REF!,0),2)</f>
        <v>-</v>
      </c>
      <c r="Q28">
        <f>INDEX(#REF!,MATCH(PIs[[#This Row],[SGUID]],#REF!,0),3)</f>
        <v>5</v>
      </c>
      <c r="R28" t="s">
        <v>111</v>
      </c>
      <c r="S28" t="str">
        <f>INDEX(#REF!,MATCH(PIs[[#This Row],[SSGUID]],#REF!,0),1)</f>
        <v>AQ 28.03 TRAZABILIDAD</v>
      </c>
      <c r="T28" t="str">
        <f>INDEX(#REF!,MATCH(PIs[[#This Row],[SSGUID]],#REF!,0),2)</f>
        <v>El productor y los productos están identificados correctamente para permitir la trazabilidad y la validación del estado de la certificación.</v>
      </c>
      <c r="U28" t="str">
        <f>INDEX(S2PQ_relational[],MATCH(PIs[[#This Row],[GUID]],S2PQ_relational[PIGUID],0),2)</f>
        <v>2EG7MSrrq0x0ejdqKatEm4</v>
      </c>
      <c r="V28" t="b">
        <v>1</v>
      </c>
    </row>
    <row r="29" spans="1:22" x14ac:dyDescent="0.25">
      <c r="A29" t="s">
        <v>217</v>
      </c>
      <c r="C29" t="s">
        <v>218</v>
      </c>
      <c r="D29" t="s">
        <v>219</v>
      </c>
      <c r="E29" t="s">
        <v>220</v>
      </c>
      <c r="F29" t="s">
        <v>221</v>
      </c>
      <c r="G29" t="s">
        <v>222</v>
      </c>
      <c r="H29" t="s">
        <v>223</v>
      </c>
      <c r="I29" t="str">
        <f>INDEX(Level[Level],MATCH(PIs[[#This Row],[L]],Level[GUID],0),1)</f>
        <v>Obligación Menor</v>
      </c>
      <c r="N29" t="s">
        <v>224</v>
      </c>
      <c r="O29" t="str">
        <f>INDEX(#REF!,MATCH(PIs[[#This Row],[SGUID]],#REF!,0),1)</f>
        <v>AQ 25 ÁREAS DE CONTENCIÓN Y AGLOMERACIÓN</v>
      </c>
      <c r="P29" t="str">
        <f>INDEX(#REF!,MATCH(PIs[[#This Row],[SGUID]],#REF!,0),2)</f>
        <v>Es necesario minimizar el estrés de las especies acuáticas de cultivo justo antes del sacrificio para prevenir problemas de bienestar.</v>
      </c>
      <c r="Q29">
        <f>INDEX(#REF!,MATCH(PIs[[#This Row],[SGUID]],#REF!,0),3)</f>
        <v>2402</v>
      </c>
      <c r="R29" t="s">
        <v>225</v>
      </c>
      <c r="S29" t="str">
        <f>INDEX(#REF!,MATCH(PIs[[#This Row],[SSGUID]],#REF!,0),1)</f>
        <v>AQ 25.02 Mortalidades en las áreas de contención, incluidas las embarcaciones, y/o antes del sacrificio</v>
      </c>
      <c r="T29" t="str">
        <f>INDEX(#REF!,MATCH(PIs[[#This Row],[SSGUID]],#REF!,0),2)</f>
        <v>-</v>
      </c>
      <c r="U29" t="str">
        <f>INDEX(S2PQ_relational[],MATCH(PIs[[#This Row],[GUID]],S2PQ_relational[PIGUID],0),2)</f>
        <v>01gXNYRyznYN2X6gYOfzLQ</v>
      </c>
      <c r="V29" t="b">
        <v>0</v>
      </c>
    </row>
    <row r="30" spans="1:22" x14ac:dyDescent="0.25">
      <c r="A30" t="s">
        <v>226</v>
      </c>
      <c r="C30" t="s">
        <v>227</v>
      </c>
      <c r="D30" t="s">
        <v>228</v>
      </c>
      <c r="E30" t="s">
        <v>229</v>
      </c>
      <c r="F30" t="s">
        <v>230</v>
      </c>
      <c r="G30" t="s">
        <v>231</v>
      </c>
      <c r="H30" t="s">
        <v>223</v>
      </c>
      <c r="I30" t="str">
        <f>INDEX(Level[Level],MATCH(PIs[[#This Row],[L]],Level[GUID],0),1)</f>
        <v>Obligación Menor</v>
      </c>
      <c r="N30" t="s">
        <v>224</v>
      </c>
      <c r="O30" t="str">
        <f>INDEX(#REF!,MATCH(PIs[[#This Row],[SGUID]],#REF!,0),1)</f>
        <v>AQ 25 ÁREAS DE CONTENCIÓN Y AGLOMERACIÓN</v>
      </c>
      <c r="P30" t="str">
        <f>INDEX(#REF!,MATCH(PIs[[#This Row],[SGUID]],#REF!,0),2)</f>
        <v>Es necesario minimizar el estrés de las especies acuáticas de cultivo justo antes del sacrificio para prevenir problemas de bienestar.</v>
      </c>
      <c r="Q30">
        <f>INDEX(#REF!,MATCH(PIs[[#This Row],[SGUID]],#REF!,0),3)</f>
        <v>2402</v>
      </c>
      <c r="R30" t="s">
        <v>225</v>
      </c>
      <c r="S30" t="str">
        <f>INDEX(#REF!,MATCH(PIs[[#This Row],[SSGUID]],#REF!,0),1)</f>
        <v>AQ 25.02 Mortalidades en las áreas de contención, incluidas las embarcaciones, y/o antes del sacrificio</v>
      </c>
      <c r="T30" t="str">
        <f>INDEX(#REF!,MATCH(PIs[[#This Row],[SSGUID]],#REF!,0),2)</f>
        <v>-</v>
      </c>
      <c r="U30" t="str">
        <f>INDEX(S2PQ_relational[],MATCH(PIs[[#This Row],[GUID]],S2PQ_relational[PIGUID],0),2)</f>
        <v>01gXNYRyznYN2X6gYOfzLQ</v>
      </c>
      <c r="V30" t="b">
        <v>0</v>
      </c>
    </row>
    <row r="31" spans="1:22" x14ac:dyDescent="0.25">
      <c r="A31" t="s">
        <v>232</v>
      </c>
      <c r="C31" t="s">
        <v>233</v>
      </c>
      <c r="D31" t="s">
        <v>234</v>
      </c>
      <c r="E31" t="s">
        <v>235</v>
      </c>
      <c r="F31" t="s">
        <v>236</v>
      </c>
      <c r="G31" t="s">
        <v>237</v>
      </c>
      <c r="H31" t="s">
        <v>48</v>
      </c>
      <c r="I31" t="str">
        <f>INDEX(Level[Level],MATCH(PIs[[#This Row],[L]],Level[GUID],0),1)</f>
        <v>Obligación Mayor</v>
      </c>
      <c r="N31" t="s">
        <v>224</v>
      </c>
      <c r="O31" t="str">
        <f>INDEX(#REF!,MATCH(PIs[[#This Row],[SGUID]],#REF!,0),1)</f>
        <v>AQ 25 ÁREAS DE CONTENCIÓN Y AGLOMERACIÓN</v>
      </c>
      <c r="P31" t="str">
        <f>INDEX(#REF!,MATCH(PIs[[#This Row],[SGUID]],#REF!,0),2)</f>
        <v>Es necesario minimizar el estrés de las especies acuáticas de cultivo justo antes del sacrificio para prevenir problemas de bienestar.</v>
      </c>
      <c r="Q31">
        <f>INDEX(#REF!,MATCH(PIs[[#This Row],[SGUID]],#REF!,0),3)</f>
        <v>2402</v>
      </c>
      <c r="R31" t="s">
        <v>238</v>
      </c>
      <c r="S31" t="str">
        <f>INDEX(#REF!,MATCH(PIs[[#This Row],[SSGUID]],#REF!,0),1)</f>
        <v>AQ 25.03 Escapes y especies autóctonas</v>
      </c>
      <c r="T31" t="str">
        <f>INDEX(#REF!,MATCH(PIs[[#This Row],[SSGUID]],#REF!,0),2)</f>
        <v>-</v>
      </c>
      <c r="U31" t="str">
        <f>INDEX(S2PQ_relational[],MATCH(PIs[[#This Row],[GUID]],S2PQ_relational[PIGUID],0),2)</f>
        <v>01gXNYRyznYN2X6gYOfzLQ</v>
      </c>
      <c r="V31" t="b">
        <v>0</v>
      </c>
    </row>
    <row r="32" spans="1:22" x14ac:dyDescent="0.25">
      <c r="A32" t="s">
        <v>239</v>
      </c>
      <c r="C32" t="s">
        <v>240</v>
      </c>
      <c r="D32" t="s">
        <v>241</v>
      </c>
      <c r="E32" t="s">
        <v>242</v>
      </c>
      <c r="F32" t="s">
        <v>243</v>
      </c>
      <c r="G32" t="s">
        <v>244</v>
      </c>
      <c r="H32" t="s">
        <v>48</v>
      </c>
      <c r="I32" t="str">
        <f>INDEX(Level[Level],MATCH(PIs[[#This Row],[L]],Level[GUID],0),1)</f>
        <v>Obligación Mayor</v>
      </c>
      <c r="N32" t="s">
        <v>224</v>
      </c>
      <c r="O32" t="str">
        <f>INDEX(#REF!,MATCH(PIs[[#This Row],[SGUID]],#REF!,0),1)</f>
        <v>AQ 25 ÁREAS DE CONTENCIÓN Y AGLOMERACIÓN</v>
      </c>
      <c r="P32" t="str">
        <f>INDEX(#REF!,MATCH(PIs[[#This Row],[SGUID]],#REF!,0),2)</f>
        <v>Es necesario minimizar el estrés de las especies acuáticas de cultivo justo antes del sacrificio para prevenir problemas de bienestar.</v>
      </c>
      <c r="Q32">
        <f>INDEX(#REF!,MATCH(PIs[[#This Row],[SGUID]],#REF!,0),3)</f>
        <v>2402</v>
      </c>
      <c r="R32" t="s">
        <v>225</v>
      </c>
      <c r="S32" t="str">
        <f>INDEX(#REF!,MATCH(PIs[[#This Row],[SSGUID]],#REF!,0),1)</f>
        <v>AQ 25.02 Mortalidades en las áreas de contención, incluidas las embarcaciones, y/o antes del sacrificio</v>
      </c>
      <c r="T32" t="str">
        <f>INDEX(#REF!,MATCH(PIs[[#This Row],[SSGUID]],#REF!,0),2)</f>
        <v>-</v>
      </c>
      <c r="U32" t="str">
        <f>INDEX(S2PQ_relational[],MATCH(PIs[[#This Row],[GUID]],S2PQ_relational[PIGUID],0),2)</f>
        <v>01gXNYRyznYN2X6gYOfzLQ</v>
      </c>
      <c r="V32" t="b">
        <v>0</v>
      </c>
    </row>
    <row r="33" spans="1:22" ht="409.5" x14ac:dyDescent="0.25">
      <c r="A33" t="s">
        <v>245</v>
      </c>
      <c r="C33" t="s">
        <v>246</v>
      </c>
      <c r="D33" t="s">
        <v>247</v>
      </c>
      <c r="E33" t="s">
        <v>248</v>
      </c>
      <c r="F33" t="s">
        <v>249</v>
      </c>
      <c r="G33" s="48" t="s">
        <v>250</v>
      </c>
      <c r="H33" t="s">
        <v>48</v>
      </c>
      <c r="I33" t="str">
        <f>INDEX(Level[Level],MATCH(PIs[[#This Row],[L]],Level[GUID],0),1)</f>
        <v>Obligación Mayor</v>
      </c>
      <c r="N33" t="s">
        <v>78</v>
      </c>
      <c r="O33" t="str">
        <f>INDEX(#REF!,MATCH(PIs[[#This Row],[SGUID]],#REF!,0),1)</f>
        <v>POSTCOSECHA: BALANCE DE MASAS Y TRAZABILIDAD</v>
      </c>
      <c r="P33" t="str">
        <f>INDEX(#REF!,MATCH(PIs[[#This Row],[SGUID]],#REF!,0),2)</f>
        <v>-</v>
      </c>
      <c r="Q33">
        <f>INDEX(#REF!,MATCH(PIs[[#This Row],[SGUID]],#REF!,0),3)</f>
        <v>5</v>
      </c>
      <c r="R33" t="s">
        <v>251</v>
      </c>
      <c r="S33" t="str">
        <f>INDEX(#REF!,MATCH(PIs[[#This Row],[SSGUID]],#REF!,0),1)</f>
        <v>AQ 28.01 ESTRUCTURA DE GESTIÓN</v>
      </c>
      <c r="T33" t="str">
        <f>INDEX(#REF!,MATCH(PIs[[#This Row],[SSGUID]],#REF!,0),2)</f>
        <v>Esta sección no se aplica si el productor solamente procesa los productos que él mismo cultiva y no está registrado en los sistemas TI GLOBALG.A.P. para propiedad paralela.</v>
      </c>
      <c r="U33" t="str">
        <f>INDEX(S2PQ_relational[],MATCH(PIs[[#This Row],[GUID]],S2PQ_relational[PIGUID],0),2)</f>
        <v>2EG7MSrrq0x0ejdqKatEm4</v>
      </c>
      <c r="V33" t="b">
        <v>1</v>
      </c>
    </row>
    <row r="34" spans="1:22" ht="409.5" x14ac:dyDescent="0.25">
      <c r="A34" t="s">
        <v>252</v>
      </c>
      <c r="C34" t="s">
        <v>253</v>
      </c>
      <c r="D34" t="s">
        <v>254</v>
      </c>
      <c r="E34" t="s">
        <v>255</v>
      </c>
      <c r="F34" t="s">
        <v>256</v>
      </c>
      <c r="G34" s="48" t="s">
        <v>257</v>
      </c>
      <c r="H34" t="s">
        <v>48</v>
      </c>
      <c r="I34" t="str">
        <f>INDEX(Level[Level],MATCH(PIs[[#This Row],[L]],Level[GUID],0),1)</f>
        <v>Obligación Mayor</v>
      </c>
      <c r="N34" t="s">
        <v>78</v>
      </c>
      <c r="O34" t="str">
        <f>INDEX(#REF!,MATCH(PIs[[#This Row],[SGUID]],#REF!,0),1)</f>
        <v>POSTCOSECHA: BALANCE DE MASAS Y TRAZABILIDAD</v>
      </c>
      <c r="P34" t="str">
        <f>INDEX(#REF!,MATCH(PIs[[#This Row],[SGUID]],#REF!,0),2)</f>
        <v>-</v>
      </c>
      <c r="Q34">
        <f>INDEX(#REF!,MATCH(PIs[[#This Row],[SGUID]],#REF!,0),3)</f>
        <v>5</v>
      </c>
      <c r="R34" t="s">
        <v>251</v>
      </c>
      <c r="S34" t="str">
        <f>INDEX(#REF!,MATCH(PIs[[#This Row],[SSGUID]],#REF!,0),1)</f>
        <v>AQ 28.01 ESTRUCTURA DE GESTIÓN</v>
      </c>
      <c r="T34" t="str">
        <f>INDEX(#REF!,MATCH(PIs[[#This Row],[SSGUID]],#REF!,0),2)</f>
        <v>Esta sección no se aplica si el productor solamente procesa los productos que él mismo cultiva y no está registrado en los sistemas TI GLOBALG.A.P. para propiedad paralela.</v>
      </c>
      <c r="U34" t="str">
        <f>INDEX(S2PQ_relational[],MATCH(PIs[[#This Row],[GUID]],S2PQ_relational[PIGUID],0),2)</f>
        <v>2EG7MSrrq0x0ejdqKatEm4</v>
      </c>
      <c r="V34" t="b">
        <v>1</v>
      </c>
    </row>
    <row r="35" spans="1:22" ht="409.5" x14ac:dyDescent="0.25">
      <c r="A35" t="s">
        <v>258</v>
      </c>
      <c r="C35" t="s">
        <v>259</v>
      </c>
      <c r="D35" t="s">
        <v>260</v>
      </c>
      <c r="E35" t="s">
        <v>261</v>
      </c>
      <c r="F35" t="s">
        <v>262</v>
      </c>
      <c r="G35" s="48" t="s">
        <v>263</v>
      </c>
      <c r="H35" t="s">
        <v>48</v>
      </c>
      <c r="I35" t="str">
        <f>INDEX(Level[Level],MATCH(PIs[[#This Row],[L]],Level[GUID],0),1)</f>
        <v>Obligación Mayor</v>
      </c>
      <c r="N35" t="s">
        <v>78</v>
      </c>
      <c r="O35" t="str">
        <f>INDEX(#REF!,MATCH(PIs[[#This Row],[SGUID]],#REF!,0),1)</f>
        <v>POSTCOSECHA: BALANCE DE MASAS Y TRAZABILIDAD</v>
      </c>
      <c r="P35" t="str">
        <f>INDEX(#REF!,MATCH(PIs[[#This Row],[SGUID]],#REF!,0),2)</f>
        <v>-</v>
      </c>
      <c r="Q35">
        <f>INDEX(#REF!,MATCH(PIs[[#This Row],[SGUID]],#REF!,0),3)</f>
        <v>5</v>
      </c>
      <c r="R35" t="s">
        <v>79</v>
      </c>
      <c r="S35" t="str">
        <f>INDEX(#REF!,MATCH(PIs[[#This Row],[SSGUID]],#REF!,0),1)</f>
        <v>AQ 28.02 VERIFICACIÓN DE INSUMOS Y SALIDAS</v>
      </c>
      <c r="T35" t="str">
        <f>INDEX(#REF!,MATCH(PIs[[#This Row],[SSGUID]],#REF!,0),2)</f>
        <v xml:space="preserve"> Los productos certificados son trazables. El productor puede usar un método de segregación o de preservación de la identidad para asegurar la trazabilidad.</v>
      </c>
      <c r="U35" t="str">
        <f>INDEX(S2PQ_relational[],MATCH(PIs[[#This Row],[GUID]],S2PQ_relational[PIGUID],0),2)</f>
        <v>2EG7MSrrq0x0ejdqKatEm4</v>
      </c>
      <c r="V35" t="b">
        <v>0</v>
      </c>
    </row>
    <row r="36" spans="1:22" ht="409.5" x14ac:dyDescent="0.25">
      <c r="A36" t="s">
        <v>264</v>
      </c>
      <c r="C36" t="s">
        <v>265</v>
      </c>
      <c r="D36" t="s">
        <v>266</v>
      </c>
      <c r="E36" t="s">
        <v>267</v>
      </c>
      <c r="F36" t="s">
        <v>268</v>
      </c>
      <c r="G36" s="48" t="s">
        <v>269</v>
      </c>
      <c r="H36" t="s">
        <v>48</v>
      </c>
      <c r="I36" t="str">
        <f>INDEX(Level[Level],MATCH(PIs[[#This Row],[L]],Level[GUID],0),1)</f>
        <v>Obligación Mayor</v>
      </c>
      <c r="N36" t="s">
        <v>270</v>
      </c>
      <c r="O36" t="str">
        <f>INDEX(#REF!,MATCH(PIs[[#This Row],[SGUID]],#REF!,0),1)</f>
        <v>AQ 10 PROTECCIÓN DE LOS ALIMENTOS</v>
      </c>
      <c r="P36" t="str">
        <f>INDEX(#REF!,MATCH(PIs[[#This Row],[SGUID]],#REF!,0),2)</f>
        <v>La inocuidad de los alimentos y las bebidas y sus cadenas de suministro de todo tipo frente a ataques maliciosos (incluidos los ataques de motivación ideológica) que llevan a la contaminación o insuficiencia del suministro.</v>
      </c>
      <c r="Q36">
        <f>INDEX(#REF!,MATCH(PIs[[#This Row],[SGUID]],#REF!,0),3)</f>
        <v>8</v>
      </c>
      <c r="R36" t="s">
        <v>50</v>
      </c>
      <c r="S36" t="str">
        <f>INDEX(#REF!,MATCH(PIs[[#This Row],[SSGUID]],#REF!,0),1)</f>
        <v>-</v>
      </c>
      <c r="T36" t="str">
        <f>INDEX(#REF!,MATCH(PIs[[#This Row],[SSGUID]],#REF!,0),2)</f>
        <v>-</v>
      </c>
      <c r="U36">
        <f>INDEX(S2PQ_relational[],MATCH(PIs[[#This Row],[GUID]],S2PQ_relational[PIGUID],0),2)</f>
        <v>0</v>
      </c>
      <c r="V36" t="b">
        <v>0</v>
      </c>
    </row>
    <row r="37" spans="1:22" ht="409.5" x14ac:dyDescent="0.25">
      <c r="A37" t="s">
        <v>271</v>
      </c>
      <c r="C37" t="s">
        <v>272</v>
      </c>
      <c r="D37" t="s">
        <v>273</v>
      </c>
      <c r="E37" t="s">
        <v>274</v>
      </c>
      <c r="F37" t="s">
        <v>275</v>
      </c>
      <c r="G37" s="48" t="s">
        <v>276</v>
      </c>
      <c r="H37" t="s">
        <v>48</v>
      </c>
      <c r="I37" t="str">
        <f>INDEX(Level[Level],MATCH(PIs[[#This Row],[L]],Level[GUID],0),1)</f>
        <v>Obligación Mayor</v>
      </c>
      <c r="N37" t="s">
        <v>78</v>
      </c>
      <c r="O37" t="str">
        <f>INDEX(#REF!,MATCH(PIs[[#This Row],[SGUID]],#REF!,0),1)</f>
        <v>POSTCOSECHA: BALANCE DE MASAS Y TRAZABILIDAD</v>
      </c>
      <c r="P37" t="str">
        <f>INDEX(#REF!,MATCH(PIs[[#This Row],[SGUID]],#REF!,0),2)</f>
        <v>-</v>
      </c>
      <c r="Q37">
        <f>INDEX(#REF!,MATCH(PIs[[#This Row],[SGUID]],#REF!,0),3)</f>
        <v>5</v>
      </c>
      <c r="R37" t="s">
        <v>251</v>
      </c>
      <c r="S37" t="str">
        <f>INDEX(#REF!,MATCH(PIs[[#This Row],[SSGUID]],#REF!,0),1)</f>
        <v>AQ 28.01 ESTRUCTURA DE GESTIÓN</v>
      </c>
      <c r="T37" t="str">
        <f>INDEX(#REF!,MATCH(PIs[[#This Row],[SSGUID]],#REF!,0),2)</f>
        <v>Esta sección no se aplica si el productor solamente procesa los productos que él mismo cultiva y no está registrado en los sistemas TI GLOBALG.A.P. para propiedad paralela.</v>
      </c>
      <c r="U37" t="str">
        <f>INDEX(S2PQ_relational[],MATCH(PIs[[#This Row],[GUID]],S2PQ_relational[PIGUID],0),2)</f>
        <v>2EG7MSrrq0x0ejdqKatEm4</v>
      </c>
      <c r="V37" t="b">
        <v>1</v>
      </c>
    </row>
    <row r="38" spans="1:22" ht="409.5" x14ac:dyDescent="0.25">
      <c r="A38" t="s">
        <v>277</v>
      </c>
      <c r="C38" t="s">
        <v>278</v>
      </c>
      <c r="D38" t="s">
        <v>279</v>
      </c>
      <c r="E38" t="s">
        <v>280</v>
      </c>
      <c r="F38" t="s">
        <v>281</v>
      </c>
      <c r="G38" s="48" t="s">
        <v>282</v>
      </c>
      <c r="H38" t="s">
        <v>48</v>
      </c>
      <c r="I38" t="str">
        <f>INDEX(Level[Level],MATCH(PIs[[#This Row],[L]],Level[GUID],0),1)</f>
        <v>Obligación Mayor</v>
      </c>
      <c r="N38" t="s">
        <v>78</v>
      </c>
      <c r="O38" t="str">
        <f>INDEX(#REF!,MATCH(PIs[[#This Row],[SGUID]],#REF!,0),1)</f>
        <v>POSTCOSECHA: BALANCE DE MASAS Y TRAZABILIDAD</v>
      </c>
      <c r="P38" t="str">
        <f>INDEX(#REF!,MATCH(PIs[[#This Row],[SGUID]],#REF!,0),2)</f>
        <v>-</v>
      </c>
      <c r="Q38">
        <f>INDEX(#REF!,MATCH(PIs[[#This Row],[SGUID]],#REF!,0),3)</f>
        <v>5</v>
      </c>
      <c r="R38" t="s">
        <v>251</v>
      </c>
      <c r="S38" t="str">
        <f>INDEX(#REF!,MATCH(PIs[[#This Row],[SSGUID]],#REF!,0),1)</f>
        <v>AQ 28.01 ESTRUCTURA DE GESTIÓN</v>
      </c>
      <c r="T38" t="str">
        <f>INDEX(#REF!,MATCH(PIs[[#This Row],[SSGUID]],#REF!,0),2)</f>
        <v>Esta sección no se aplica si el productor solamente procesa los productos que él mismo cultiva y no está registrado en los sistemas TI GLOBALG.A.P. para propiedad paralela.</v>
      </c>
      <c r="U38" t="str">
        <f>INDEX(S2PQ_relational[],MATCH(PIs[[#This Row],[GUID]],S2PQ_relational[PIGUID],0),2)</f>
        <v>2EG7MSrrq0x0ejdqKatEm4</v>
      </c>
      <c r="V38" t="b">
        <v>1</v>
      </c>
    </row>
    <row r="39" spans="1:22" ht="409.5" x14ac:dyDescent="0.25">
      <c r="A39" t="s">
        <v>283</v>
      </c>
      <c r="C39" t="s">
        <v>284</v>
      </c>
      <c r="D39" t="s">
        <v>285</v>
      </c>
      <c r="E39" t="s">
        <v>286</v>
      </c>
      <c r="F39" t="s">
        <v>287</v>
      </c>
      <c r="G39" s="48" t="s">
        <v>288</v>
      </c>
      <c r="H39" t="s">
        <v>48</v>
      </c>
      <c r="I39" t="str">
        <f>INDEX(Level[Level],MATCH(PIs[[#This Row],[L]],Level[GUID],0),1)</f>
        <v>Obligación Mayor</v>
      </c>
      <c r="N39" t="s">
        <v>78</v>
      </c>
      <c r="O39" t="str">
        <f>INDEX(#REF!,MATCH(PIs[[#This Row],[SGUID]],#REF!,0),1)</f>
        <v>POSTCOSECHA: BALANCE DE MASAS Y TRAZABILIDAD</v>
      </c>
      <c r="P39" t="str">
        <f>INDEX(#REF!,MATCH(PIs[[#This Row],[SGUID]],#REF!,0),2)</f>
        <v>-</v>
      </c>
      <c r="Q39">
        <f>INDEX(#REF!,MATCH(PIs[[#This Row],[SGUID]],#REF!,0),3)</f>
        <v>5</v>
      </c>
      <c r="R39" t="s">
        <v>251</v>
      </c>
      <c r="S39" t="str">
        <f>INDEX(#REF!,MATCH(PIs[[#This Row],[SSGUID]],#REF!,0),1)</f>
        <v>AQ 28.01 ESTRUCTURA DE GESTIÓN</v>
      </c>
      <c r="T39" t="str">
        <f>INDEX(#REF!,MATCH(PIs[[#This Row],[SSGUID]],#REF!,0),2)</f>
        <v>Esta sección no se aplica si el productor solamente procesa los productos que él mismo cultiva y no está registrado en los sistemas TI GLOBALG.A.P. para propiedad paralela.</v>
      </c>
      <c r="U39" t="str">
        <f>INDEX(S2PQ_relational[],MATCH(PIs[[#This Row],[GUID]],S2PQ_relational[PIGUID],0),2)</f>
        <v>2EG7MSrrq0x0ejdqKatEm4</v>
      </c>
      <c r="V39" t="b">
        <v>1</v>
      </c>
    </row>
    <row r="40" spans="1:22" ht="409.5" x14ac:dyDescent="0.25">
      <c r="A40" t="s">
        <v>289</v>
      </c>
      <c r="C40" t="s">
        <v>290</v>
      </c>
      <c r="D40" t="s">
        <v>291</v>
      </c>
      <c r="E40" t="s">
        <v>292</v>
      </c>
      <c r="F40" t="s">
        <v>293</v>
      </c>
      <c r="G40" s="48" t="s">
        <v>294</v>
      </c>
      <c r="H40" t="s">
        <v>48</v>
      </c>
      <c r="I40" t="str">
        <f>INDEX(Level[Level],MATCH(PIs[[#This Row],[L]],Level[GUID],0),1)</f>
        <v>Obligación Mayor</v>
      </c>
      <c r="N40" t="s">
        <v>78</v>
      </c>
      <c r="O40" t="str">
        <f>INDEX(#REF!,MATCH(PIs[[#This Row],[SGUID]],#REF!,0),1)</f>
        <v>POSTCOSECHA: BALANCE DE MASAS Y TRAZABILIDAD</v>
      </c>
      <c r="P40" t="str">
        <f>INDEX(#REF!,MATCH(PIs[[#This Row],[SGUID]],#REF!,0),2)</f>
        <v>-</v>
      </c>
      <c r="Q40">
        <f>INDEX(#REF!,MATCH(PIs[[#This Row],[SGUID]],#REF!,0),3)</f>
        <v>5</v>
      </c>
      <c r="R40" t="s">
        <v>251</v>
      </c>
      <c r="S40" t="str">
        <f>INDEX(#REF!,MATCH(PIs[[#This Row],[SSGUID]],#REF!,0),1)</f>
        <v>AQ 28.01 ESTRUCTURA DE GESTIÓN</v>
      </c>
      <c r="T40" t="str">
        <f>INDEX(#REF!,MATCH(PIs[[#This Row],[SSGUID]],#REF!,0),2)</f>
        <v>Esta sección no se aplica si el productor solamente procesa los productos que él mismo cultiva y no está registrado en los sistemas TI GLOBALG.A.P. para propiedad paralela.</v>
      </c>
      <c r="U40" t="str">
        <f>INDEX(S2PQ_relational[],MATCH(PIs[[#This Row],[GUID]],S2PQ_relational[PIGUID],0),2)</f>
        <v>2EG7MSrrq0x0ejdqKatEm4</v>
      </c>
      <c r="V40" t="b">
        <v>1</v>
      </c>
    </row>
    <row r="41" spans="1:22" ht="409.5" x14ac:dyDescent="0.25">
      <c r="A41" t="s">
        <v>295</v>
      </c>
      <c r="C41" t="s">
        <v>296</v>
      </c>
      <c r="D41" t="s">
        <v>297</v>
      </c>
      <c r="E41" t="s">
        <v>298</v>
      </c>
      <c r="F41" t="s">
        <v>299</v>
      </c>
      <c r="G41" s="48" t="s">
        <v>300</v>
      </c>
      <c r="H41" t="s">
        <v>48</v>
      </c>
      <c r="I41" t="str">
        <f>INDEX(Level[Level],MATCH(PIs[[#This Row],[L]],Level[GUID],0),1)</f>
        <v>Obligación Mayor</v>
      </c>
      <c r="N41" t="s">
        <v>78</v>
      </c>
      <c r="O41" t="str">
        <f>INDEX(#REF!,MATCH(PIs[[#This Row],[SGUID]],#REF!,0),1)</f>
        <v>POSTCOSECHA: BALANCE DE MASAS Y TRAZABILIDAD</v>
      </c>
      <c r="P41" t="str">
        <f>INDEX(#REF!,MATCH(PIs[[#This Row],[SGUID]],#REF!,0),2)</f>
        <v>-</v>
      </c>
      <c r="Q41">
        <f>INDEX(#REF!,MATCH(PIs[[#This Row],[SGUID]],#REF!,0),3)</f>
        <v>5</v>
      </c>
      <c r="R41" t="s">
        <v>251</v>
      </c>
      <c r="S41" t="str">
        <f>INDEX(#REF!,MATCH(PIs[[#This Row],[SSGUID]],#REF!,0),1)</f>
        <v>AQ 28.01 ESTRUCTURA DE GESTIÓN</v>
      </c>
      <c r="T41" t="str">
        <f>INDEX(#REF!,MATCH(PIs[[#This Row],[SSGUID]],#REF!,0),2)</f>
        <v>Esta sección no se aplica si el productor solamente procesa los productos que él mismo cultiva y no está registrado en los sistemas TI GLOBALG.A.P. para propiedad paralela.</v>
      </c>
      <c r="U41" t="str">
        <f>INDEX(S2PQ_relational[],MATCH(PIs[[#This Row],[GUID]],S2PQ_relational[PIGUID],0),2)</f>
        <v>2EG7MSrrq0x0ejdqKatEm4</v>
      </c>
      <c r="V41" t="b">
        <v>1</v>
      </c>
    </row>
    <row r="42" spans="1:22" x14ac:dyDescent="0.25">
      <c r="A42" t="s">
        <v>301</v>
      </c>
      <c r="C42" t="s">
        <v>302</v>
      </c>
      <c r="D42" t="s">
        <v>303</v>
      </c>
      <c r="E42" t="s">
        <v>304</v>
      </c>
      <c r="F42" t="s">
        <v>305</v>
      </c>
      <c r="G42" t="s">
        <v>306</v>
      </c>
      <c r="H42" t="s">
        <v>223</v>
      </c>
      <c r="I42" t="str">
        <f>INDEX(Level[Level],MATCH(PIs[[#This Row],[L]],Level[GUID],0),1)</f>
        <v>Obligación Menor</v>
      </c>
      <c r="N42" t="s">
        <v>307</v>
      </c>
      <c r="O42" t="str">
        <f>INDEX(#REF!,MATCH(PIs[[#This Row],[SGUID]],#REF!,0),1)</f>
        <v>AQ 26 ACTIVIDADES DE SACRIFICIO</v>
      </c>
      <c r="P42" t="str">
        <f>INDEX(#REF!,MATCH(PIs[[#This Row],[SGUID]],#REF!,0),2)</f>
        <v>-</v>
      </c>
      <c r="Q42">
        <f>INDEX(#REF!,MATCH(PIs[[#This Row],[SGUID]],#REF!,0),3)</f>
        <v>2503</v>
      </c>
      <c r="R42" t="s">
        <v>308</v>
      </c>
      <c r="S42" t="str">
        <f>INDEX(#REF!,MATCH(PIs[[#This Row],[SSGUID]],#REF!,0),1)</f>
        <v>AQ 26.01 Aturdimiento y desangrado</v>
      </c>
      <c r="T42" t="str">
        <f>INDEX(#REF!,MATCH(PIs[[#This Row],[SSGUID]],#REF!,0),2)</f>
        <v>-</v>
      </c>
      <c r="U42" t="str">
        <f>INDEX(S2PQ_relational[],MATCH(PIs[[#This Row],[GUID]],S2PQ_relational[PIGUID],0),2)</f>
        <v>58k2kPz0K27wGZYEVaI2nt</v>
      </c>
      <c r="V42" t="b">
        <v>0</v>
      </c>
    </row>
    <row r="43" spans="1:22" ht="409.5" x14ac:dyDescent="0.25">
      <c r="A43" t="s">
        <v>309</v>
      </c>
      <c r="C43" t="s">
        <v>310</v>
      </c>
      <c r="D43" t="s">
        <v>311</v>
      </c>
      <c r="E43" t="s">
        <v>312</v>
      </c>
      <c r="F43" t="s">
        <v>313</v>
      </c>
      <c r="G43" s="48" t="s">
        <v>314</v>
      </c>
      <c r="H43" t="s">
        <v>48</v>
      </c>
      <c r="I43" t="str">
        <f>INDEX(Level[Level],MATCH(PIs[[#This Row],[L]],Level[GUID],0),1)</f>
        <v>Obligación Mayor</v>
      </c>
      <c r="N43" t="s">
        <v>78</v>
      </c>
      <c r="O43" t="str">
        <f>INDEX(#REF!,MATCH(PIs[[#This Row],[SGUID]],#REF!,0),1)</f>
        <v>POSTCOSECHA: BALANCE DE MASAS Y TRAZABILIDAD</v>
      </c>
      <c r="P43" t="str">
        <f>INDEX(#REF!,MATCH(PIs[[#This Row],[SGUID]],#REF!,0),2)</f>
        <v>-</v>
      </c>
      <c r="Q43">
        <f>INDEX(#REF!,MATCH(PIs[[#This Row],[SGUID]],#REF!,0),3)</f>
        <v>5</v>
      </c>
      <c r="R43" t="s">
        <v>251</v>
      </c>
      <c r="S43" t="str">
        <f>INDEX(#REF!,MATCH(PIs[[#This Row],[SSGUID]],#REF!,0),1)</f>
        <v>AQ 28.01 ESTRUCTURA DE GESTIÓN</v>
      </c>
      <c r="T43" t="str">
        <f>INDEX(#REF!,MATCH(PIs[[#This Row],[SSGUID]],#REF!,0),2)</f>
        <v>Esta sección no se aplica si el productor solamente procesa los productos que él mismo cultiva y no está registrado en los sistemas TI GLOBALG.A.P. para propiedad paralela.</v>
      </c>
      <c r="U43" t="str">
        <f>INDEX(S2PQ_relational[],MATCH(PIs[[#This Row],[GUID]],S2PQ_relational[PIGUID],0),2)</f>
        <v>2EG7MSrrq0x0ejdqKatEm4</v>
      </c>
      <c r="V43" t="b">
        <v>1</v>
      </c>
    </row>
    <row r="44" spans="1:22" ht="409.5" x14ac:dyDescent="0.25">
      <c r="A44" t="s">
        <v>315</v>
      </c>
      <c r="C44" t="s">
        <v>316</v>
      </c>
      <c r="D44" t="s">
        <v>317</v>
      </c>
      <c r="E44" t="s">
        <v>318</v>
      </c>
      <c r="F44" t="s">
        <v>319</v>
      </c>
      <c r="G44" s="48" t="s">
        <v>320</v>
      </c>
      <c r="H44" t="s">
        <v>48</v>
      </c>
      <c r="I44" t="str">
        <f>INDEX(Level[Level],MATCH(PIs[[#This Row],[L]],Level[GUID],0),1)</f>
        <v>Obligación Mayor</v>
      </c>
      <c r="N44" t="s">
        <v>78</v>
      </c>
      <c r="O44" t="str">
        <f>INDEX(#REF!,MATCH(PIs[[#This Row],[SGUID]],#REF!,0),1)</f>
        <v>POSTCOSECHA: BALANCE DE MASAS Y TRAZABILIDAD</v>
      </c>
      <c r="P44" t="str">
        <f>INDEX(#REF!,MATCH(PIs[[#This Row],[SGUID]],#REF!,0),2)</f>
        <v>-</v>
      </c>
      <c r="Q44">
        <f>INDEX(#REF!,MATCH(PIs[[#This Row],[SGUID]],#REF!,0),3)</f>
        <v>5</v>
      </c>
      <c r="R44" t="s">
        <v>251</v>
      </c>
      <c r="S44" t="str">
        <f>INDEX(#REF!,MATCH(PIs[[#This Row],[SSGUID]],#REF!,0),1)</f>
        <v>AQ 28.01 ESTRUCTURA DE GESTIÓN</v>
      </c>
      <c r="T44" t="str">
        <f>INDEX(#REF!,MATCH(PIs[[#This Row],[SSGUID]],#REF!,0),2)</f>
        <v>Esta sección no se aplica si el productor solamente procesa los productos que él mismo cultiva y no está registrado en los sistemas TI GLOBALG.A.P. para propiedad paralela.</v>
      </c>
      <c r="U44" t="str">
        <f>INDEX(S2PQ_relational[],MATCH(PIs[[#This Row],[GUID]],S2PQ_relational[PIGUID],0),2)</f>
        <v>2EG7MSrrq0x0ejdqKatEm4</v>
      </c>
      <c r="V44" t="b">
        <v>1</v>
      </c>
    </row>
    <row r="45" spans="1:22" ht="409.5" x14ac:dyDescent="0.25">
      <c r="A45" t="s">
        <v>321</v>
      </c>
      <c r="C45" t="s">
        <v>322</v>
      </c>
      <c r="D45" t="s">
        <v>323</v>
      </c>
      <c r="E45" t="s">
        <v>324</v>
      </c>
      <c r="F45" t="s">
        <v>325</v>
      </c>
      <c r="G45" s="48" t="s">
        <v>326</v>
      </c>
      <c r="H45" t="s">
        <v>48</v>
      </c>
      <c r="I45" t="str">
        <f>INDEX(Level[Level],MATCH(PIs[[#This Row],[L]],Level[GUID],0),1)</f>
        <v>Obligación Mayor</v>
      </c>
      <c r="N45" t="s">
        <v>327</v>
      </c>
      <c r="O45" t="str">
        <f>INDEX(#REF!,MATCH(PIs[[#This Row],[SGUID]],#REF!,0),1)</f>
        <v>AQ 02 DOCUMENTOS INTERNOS</v>
      </c>
      <c r="P45" t="str">
        <f>INDEX(#REF!,MATCH(PIs[[#This Row],[SGUID]],#REF!,0),2)</f>
        <v>-</v>
      </c>
      <c r="Q45">
        <f>INDEX(#REF!,MATCH(PIs[[#This Row],[SGUID]],#REF!,0),3)</f>
        <v>103</v>
      </c>
      <c r="R45" t="s">
        <v>50</v>
      </c>
      <c r="S45" t="str">
        <f>INDEX(#REF!,MATCH(PIs[[#This Row],[SSGUID]],#REF!,0),1)</f>
        <v>-</v>
      </c>
      <c r="T45" t="str">
        <f>INDEX(#REF!,MATCH(PIs[[#This Row],[SSGUID]],#REF!,0),2)</f>
        <v>-</v>
      </c>
      <c r="U45">
        <f>INDEX(S2PQ_relational[],MATCH(PIs[[#This Row],[GUID]],S2PQ_relational[PIGUID],0),2)</f>
        <v>0</v>
      </c>
      <c r="V45" t="b">
        <v>1</v>
      </c>
    </row>
    <row r="46" spans="1:22" ht="409.5" x14ac:dyDescent="0.25">
      <c r="A46" t="s">
        <v>328</v>
      </c>
      <c r="C46" t="s">
        <v>329</v>
      </c>
      <c r="D46" t="s">
        <v>330</v>
      </c>
      <c r="E46" t="s">
        <v>331</v>
      </c>
      <c r="F46" t="s">
        <v>332</v>
      </c>
      <c r="G46" s="48" t="s">
        <v>333</v>
      </c>
      <c r="H46" t="s">
        <v>48</v>
      </c>
      <c r="I46" t="str">
        <f>INDEX(Level[Level],MATCH(PIs[[#This Row],[L]],Level[GUID],0),1)</f>
        <v>Obligación Mayor</v>
      </c>
      <c r="N46" t="s">
        <v>334</v>
      </c>
      <c r="O46" t="str">
        <f>INDEX(#REF!,MATCH(PIs[[#This Row],[SGUID]],#REF!,0),1)</f>
        <v>AQ 17 ESPECIFICACIONES, PRODUCTOS NO CONFORMES Y LIBERACIÓN DEL PRODUCTO EN LA GRANJA</v>
      </c>
      <c r="P46" t="str">
        <f>INDEX(#REF!,MATCH(PIs[[#This Row],[SGUID]],#REF!,0),2)</f>
        <v>-</v>
      </c>
      <c r="Q46">
        <f>INDEX(#REF!,MATCH(PIs[[#This Row],[SGUID]],#REF!,0),3)</f>
        <v>14</v>
      </c>
      <c r="R46" t="s">
        <v>50</v>
      </c>
      <c r="S46" t="str">
        <f>INDEX(#REF!,MATCH(PIs[[#This Row],[SSGUID]],#REF!,0),1)</f>
        <v>-</v>
      </c>
      <c r="T46" t="str">
        <f>INDEX(#REF!,MATCH(PIs[[#This Row],[SSGUID]],#REF!,0),2)</f>
        <v>-</v>
      </c>
      <c r="U46">
        <f>INDEX(S2PQ_relational[],MATCH(PIs[[#This Row],[GUID]],S2PQ_relational[PIGUID],0),2)</f>
        <v>0</v>
      </c>
      <c r="V46" t="b">
        <v>0</v>
      </c>
    </row>
    <row r="47" spans="1:22" x14ac:dyDescent="0.25">
      <c r="A47" t="s">
        <v>335</v>
      </c>
      <c r="C47" t="s">
        <v>336</v>
      </c>
      <c r="D47" t="s">
        <v>337</v>
      </c>
      <c r="E47" t="s">
        <v>338</v>
      </c>
      <c r="F47" t="s">
        <v>339</v>
      </c>
      <c r="G47" t="s">
        <v>340</v>
      </c>
      <c r="H47" t="s">
        <v>48</v>
      </c>
      <c r="I47" t="str">
        <f>INDEX(Level[Level],MATCH(PIs[[#This Row],[L]],Level[GUID],0),1)</f>
        <v>Obligación Mayor</v>
      </c>
      <c r="N47" t="s">
        <v>307</v>
      </c>
      <c r="O47" t="str">
        <f>INDEX(#REF!,MATCH(PIs[[#This Row],[SGUID]],#REF!,0),1)</f>
        <v>AQ 26 ACTIVIDADES DE SACRIFICIO</v>
      </c>
      <c r="P47" t="str">
        <f>INDEX(#REF!,MATCH(PIs[[#This Row],[SGUID]],#REF!,0),2)</f>
        <v>-</v>
      </c>
      <c r="Q47">
        <f>INDEX(#REF!,MATCH(PIs[[#This Row],[SGUID]],#REF!,0),3)</f>
        <v>2503</v>
      </c>
      <c r="R47" t="s">
        <v>308</v>
      </c>
      <c r="S47" t="str">
        <f>INDEX(#REF!,MATCH(PIs[[#This Row],[SSGUID]],#REF!,0),1)</f>
        <v>AQ 26.01 Aturdimiento y desangrado</v>
      </c>
      <c r="T47" t="str">
        <f>INDEX(#REF!,MATCH(PIs[[#This Row],[SSGUID]],#REF!,0),2)</f>
        <v>-</v>
      </c>
      <c r="U47" t="str">
        <f>INDEX(S2PQ_relational[],MATCH(PIs[[#This Row],[GUID]],S2PQ_relational[PIGUID],0),2)</f>
        <v>58k2kPz0K27wGZYEVaI2nt</v>
      </c>
      <c r="V47" t="b">
        <v>0</v>
      </c>
    </row>
    <row r="48" spans="1:22" x14ac:dyDescent="0.25">
      <c r="A48" t="s">
        <v>341</v>
      </c>
      <c r="C48" t="s">
        <v>342</v>
      </c>
      <c r="D48" t="s">
        <v>343</v>
      </c>
      <c r="E48" t="s">
        <v>344</v>
      </c>
      <c r="F48" t="s">
        <v>345</v>
      </c>
      <c r="G48" t="s">
        <v>346</v>
      </c>
      <c r="H48" t="s">
        <v>48</v>
      </c>
      <c r="I48" t="str">
        <f>INDEX(Level[Level],MATCH(PIs[[#This Row],[L]],Level[GUID],0),1)</f>
        <v>Obligación Mayor</v>
      </c>
      <c r="N48" t="s">
        <v>347</v>
      </c>
      <c r="O48" t="str">
        <f>INDEX(#REF!,MATCH(PIs[[#This Row],[SGUID]],#REF!,0),1)</f>
        <v>AQ 27 DEPURACIÓN</v>
      </c>
      <c r="P48" t="str">
        <f>INDEX(#REF!,MATCH(PIs[[#This Row],[SGUID]],#REF!,0),2)</f>
        <v>-</v>
      </c>
      <c r="Q48">
        <f>INDEX(#REF!,MATCH(PIs[[#This Row],[SGUID]],#REF!,0),3)</f>
        <v>2602</v>
      </c>
      <c r="R48" t="s">
        <v>50</v>
      </c>
      <c r="S48" t="str">
        <f>INDEX(#REF!,MATCH(PIs[[#This Row],[SSGUID]],#REF!,0),1)</f>
        <v>-</v>
      </c>
      <c r="T48" t="str">
        <f>INDEX(#REF!,MATCH(PIs[[#This Row],[SSGUID]],#REF!,0),2)</f>
        <v>-</v>
      </c>
      <c r="U48" t="str">
        <f>INDEX(S2PQ_relational[],MATCH(PIs[[#This Row],[GUID]],S2PQ_relational[PIGUID],0),2)</f>
        <v>2ov82qEGE6Qa97xh3PRL9y</v>
      </c>
      <c r="V48" t="b">
        <v>0</v>
      </c>
    </row>
    <row r="49" spans="1:22" x14ac:dyDescent="0.25">
      <c r="A49" t="s">
        <v>348</v>
      </c>
      <c r="C49" t="s">
        <v>349</v>
      </c>
      <c r="D49" t="s">
        <v>350</v>
      </c>
      <c r="E49" t="s">
        <v>351</v>
      </c>
      <c r="F49" t="s">
        <v>352</v>
      </c>
      <c r="G49" t="s">
        <v>353</v>
      </c>
      <c r="H49" t="s">
        <v>48</v>
      </c>
      <c r="I49" t="str">
        <f>INDEX(Level[Level],MATCH(PIs[[#This Row],[L]],Level[GUID],0),1)</f>
        <v>Obligación Mayor</v>
      </c>
      <c r="N49" t="s">
        <v>307</v>
      </c>
      <c r="O49" t="str">
        <f>INDEX(#REF!,MATCH(PIs[[#This Row],[SGUID]],#REF!,0),1)</f>
        <v>AQ 26 ACTIVIDADES DE SACRIFICIO</v>
      </c>
      <c r="P49" t="str">
        <f>INDEX(#REF!,MATCH(PIs[[#This Row],[SGUID]],#REF!,0),2)</f>
        <v>-</v>
      </c>
      <c r="Q49">
        <f>INDEX(#REF!,MATCH(PIs[[#This Row],[SGUID]],#REF!,0),3)</f>
        <v>2503</v>
      </c>
      <c r="R49" t="s">
        <v>354</v>
      </c>
      <c r="S49" t="str">
        <f>INDEX(#REF!,MATCH(PIs[[#This Row],[SSGUID]],#REF!,0),1)</f>
        <v>AQ 26.02 Aguas con sangre</v>
      </c>
      <c r="T49" t="str">
        <f>INDEX(#REF!,MATCH(PIs[[#This Row],[SSGUID]],#REF!,0),2)</f>
        <v>-</v>
      </c>
      <c r="U49" t="str">
        <f>INDEX(S2PQ_relational[],MATCH(PIs[[#This Row],[GUID]],S2PQ_relational[PIGUID],0),2)</f>
        <v>58k2kPz0K27wGZYEVaI2nt</v>
      </c>
      <c r="V49" t="b">
        <v>0</v>
      </c>
    </row>
    <row r="50" spans="1:22" ht="409.5" x14ac:dyDescent="0.25">
      <c r="A50" t="s">
        <v>355</v>
      </c>
      <c r="C50" t="s">
        <v>356</v>
      </c>
      <c r="D50" t="s">
        <v>357</v>
      </c>
      <c r="E50" t="s">
        <v>358</v>
      </c>
      <c r="F50" t="s">
        <v>359</v>
      </c>
      <c r="G50" s="48" t="s">
        <v>360</v>
      </c>
      <c r="H50" t="s">
        <v>48</v>
      </c>
      <c r="I50" t="str">
        <f>INDEX(Level[Level],MATCH(PIs[[#This Row],[L]],Level[GUID],0),1)</f>
        <v>Obligación Mayor</v>
      </c>
      <c r="N50" t="s">
        <v>307</v>
      </c>
      <c r="O50" t="str">
        <f>INDEX(#REF!,MATCH(PIs[[#This Row],[SGUID]],#REF!,0),1)</f>
        <v>AQ 26 ACTIVIDADES DE SACRIFICIO</v>
      </c>
      <c r="P50" t="str">
        <f>INDEX(#REF!,MATCH(PIs[[#This Row],[SGUID]],#REF!,0),2)</f>
        <v>-</v>
      </c>
      <c r="Q50">
        <f>INDEX(#REF!,MATCH(PIs[[#This Row],[SGUID]],#REF!,0),3)</f>
        <v>2503</v>
      </c>
      <c r="R50" t="s">
        <v>308</v>
      </c>
      <c r="S50" t="str">
        <f>INDEX(#REF!,MATCH(PIs[[#This Row],[SSGUID]],#REF!,0),1)</f>
        <v>AQ 26.01 Aturdimiento y desangrado</v>
      </c>
      <c r="T50" t="str">
        <f>INDEX(#REF!,MATCH(PIs[[#This Row],[SSGUID]],#REF!,0),2)</f>
        <v>-</v>
      </c>
      <c r="U50" t="str">
        <f>INDEX(S2PQ_relational[],MATCH(PIs[[#This Row],[GUID]],S2PQ_relational[PIGUID],0),2)</f>
        <v>58k2kPz0K27wGZYEVaI2nt</v>
      </c>
      <c r="V50" t="b">
        <v>0</v>
      </c>
    </row>
    <row r="51" spans="1:22" ht="409.5" x14ac:dyDescent="0.25">
      <c r="A51" t="s">
        <v>361</v>
      </c>
      <c r="C51" t="s">
        <v>362</v>
      </c>
      <c r="D51" t="s">
        <v>363</v>
      </c>
      <c r="E51" t="s">
        <v>364</v>
      </c>
      <c r="F51" t="s">
        <v>365</v>
      </c>
      <c r="G51" s="48" t="s">
        <v>366</v>
      </c>
      <c r="H51" t="s">
        <v>48</v>
      </c>
      <c r="I51" t="str">
        <f>INDEX(Level[Level],MATCH(PIs[[#This Row],[L]],Level[GUID],0),1)</f>
        <v>Obligación Mayor</v>
      </c>
      <c r="N51" t="s">
        <v>367</v>
      </c>
      <c r="O51" t="str">
        <f>INDEX(#REF!,MATCH(PIs[[#This Row],[SGUID]],#REF!,0),1)</f>
        <v>AQ 15 DECLARACIÓN DE LA POLÍTICA DE INOCUIDAD ALIMENTARIA</v>
      </c>
      <c r="P51" t="str">
        <f>INDEX(#REF!,MATCH(PIs[[#This Row],[SGUID]],#REF!,0),2)</f>
        <v>La declaración de la política de inocuidad alimentaria refleja de forma inequívoca el compromiso del productor de garantizar que la inocuidad alimentaria se implemente y mantenga en todos los procesos de producción.</v>
      </c>
      <c r="Q51">
        <f>INDEX(#REF!,MATCH(PIs[[#This Row],[SGUID]],#REF!,0),3)</f>
        <v>13</v>
      </c>
      <c r="R51" t="s">
        <v>50</v>
      </c>
      <c r="S51" t="str">
        <f>INDEX(#REF!,MATCH(PIs[[#This Row],[SSGUID]],#REF!,0),1)</f>
        <v>-</v>
      </c>
      <c r="T51" t="str">
        <f>INDEX(#REF!,MATCH(PIs[[#This Row],[SSGUID]],#REF!,0),2)</f>
        <v>-</v>
      </c>
      <c r="U51">
        <f>INDEX(S2PQ_relational[],MATCH(PIs[[#This Row],[GUID]],S2PQ_relational[PIGUID],0),2)</f>
        <v>0</v>
      </c>
      <c r="V51" t="b">
        <v>1</v>
      </c>
    </row>
    <row r="52" spans="1:22" x14ac:dyDescent="0.25">
      <c r="A52" t="s">
        <v>368</v>
      </c>
      <c r="C52" t="s">
        <v>369</v>
      </c>
      <c r="D52" t="s">
        <v>370</v>
      </c>
      <c r="E52" t="s">
        <v>371</v>
      </c>
      <c r="F52" t="s">
        <v>372</v>
      </c>
      <c r="G52" t="s">
        <v>373</v>
      </c>
      <c r="H52" t="s">
        <v>48</v>
      </c>
      <c r="I52" t="str">
        <f>INDEX(Level[Level],MATCH(PIs[[#This Row],[L]],Level[GUID],0),1)</f>
        <v>Obligación Mayor</v>
      </c>
      <c r="N52" t="s">
        <v>307</v>
      </c>
      <c r="O52" t="str">
        <f>INDEX(#REF!,MATCH(PIs[[#This Row],[SGUID]],#REF!,0),1)</f>
        <v>AQ 26 ACTIVIDADES DE SACRIFICIO</v>
      </c>
      <c r="P52" t="str">
        <f>INDEX(#REF!,MATCH(PIs[[#This Row],[SGUID]],#REF!,0),2)</f>
        <v>-</v>
      </c>
      <c r="Q52">
        <f>INDEX(#REF!,MATCH(PIs[[#This Row],[SGUID]],#REF!,0),3)</f>
        <v>2503</v>
      </c>
      <c r="R52" t="s">
        <v>308</v>
      </c>
      <c r="S52" t="str">
        <f>INDEX(#REF!,MATCH(PIs[[#This Row],[SSGUID]],#REF!,0),1)</f>
        <v>AQ 26.01 Aturdimiento y desangrado</v>
      </c>
      <c r="T52" t="str">
        <f>INDEX(#REF!,MATCH(PIs[[#This Row],[SSGUID]],#REF!,0),2)</f>
        <v>-</v>
      </c>
      <c r="U52" t="str">
        <f>INDEX(S2PQ_relational[],MATCH(PIs[[#This Row],[GUID]],S2PQ_relational[PIGUID],0),2)</f>
        <v>58k2kPz0K27wGZYEVaI2nt</v>
      </c>
      <c r="V52" t="b">
        <v>0</v>
      </c>
    </row>
    <row r="53" spans="1:22" x14ac:dyDescent="0.25">
      <c r="A53" t="s">
        <v>374</v>
      </c>
      <c r="C53" t="s">
        <v>375</v>
      </c>
      <c r="D53" t="s">
        <v>376</v>
      </c>
      <c r="E53" t="s">
        <v>377</v>
      </c>
      <c r="F53" t="s">
        <v>378</v>
      </c>
      <c r="G53" t="s">
        <v>379</v>
      </c>
      <c r="H53" t="s">
        <v>48</v>
      </c>
      <c r="I53" t="str">
        <f>INDEX(Level[Level],MATCH(PIs[[#This Row],[L]],Level[GUID],0),1)</f>
        <v>Obligación Mayor</v>
      </c>
      <c r="N53" t="s">
        <v>307</v>
      </c>
      <c r="O53" t="str">
        <f>INDEX(#REF!,MATCH(PIs[[#This Row],[SGUID]],#REF!,0),1)</f>
        <v>AQ 26 ACTIVIDADES DE SACRIFICIO</v>
      </c>
      <c r="P53" t="str">
        <f>INDEX(#REF!,MATCH(PIs[[#This Row],[SGUID]],#REF!,0),2)</f>
        <v>-</v>
      </c>
      <c r="Q53">
        <f>INDEX(#REF!,MATCH(PIs[[#This Row],[SGUID]],#REF!,0),3)</f>
        <v>2503</v>
      </c>
      <c r="R53" t="s">
        <v>308</v>
      </c>
      <c r="S53" t="str">
        <f>INDEX(#REF!,MATCH(PIs[[#This Row],[SSGUID]],#REF!,0),1)</f>
        <v>AQ 26.01 Aturdimiento y desangrado</v>
      </c>
      <c r="T53" t="str">
        <f>INDEX(#REF!,MATCH(PIs[[#This Row],[SSGUID]],#REF!,0),2)</f>
        <v>-</v>
      </c>
      <c r="U53" t="str">
        <f>INDEX(S2PQ_relational[],MATCH(PIs[[#This Row],[GUID]],S2PQ_relational[PIGUID],0),2)</f>
        <v>58k2kPz0K27wGZYEVaI2nt</v>
      </c>
      <c r="V53" t="b">
        <v>0</v>
      </c>
    </row>
    <row r="54" spans="1:22" x14ac:dyDescent="0.25">
      <c r="A54" t="s">
        <v>380</v>
      </c>
      <c r="C54" t="s">
        <v>381</v>
      </c>
      <c r="D54" t="s">
        <v>382</v>
      </c>
      <c r="E54" t="s">
        <v>383</v>
      </c>
      <c r="F54" t="s">
        <v>384</v>
      </c>
      <c r="G54" t="s">
        <v>385</v>
      </c>
      <c r="H54" t="s">
        <v>48</v>
      </c>
      <c r="I54" t="str">
        <f>INDEX(Level[Level],MATCH(PIs[[#This Row],[L]],Level[GUID],0),1)</f>
        <v>Obligación Mayor</v>
      </c>
      <c r="N54" t="s">
        <v>386</v>
      </c>
      <c r="O54" t="str">
        <f>INDEX(#REF!,MATCH(PIs[[#This Row],[SGUID]],#REF!,0),1)</f>
        <v xml:space="preserve">AQ 22 GESTIÓN DE ALIMENTOS PARA ESPECIES ACUÁTICAS DE CULTIVO </v>
      </c>
      <c r="P54" t="str">
        <f>INDEX(#REF!,MATCH(PIs[[#This Row],[SGUID]],#REF!,0),2)</f>
        <v>-</v>
      </c>
      <c r="Q54">
        <f>INDEX(#REF!,MATCH(PIs[[#This Row],[SGUID]],#REF!,0),3)</f>
        <v>2009</v>
      </c>
      <c r="R54" t="s">
        <v>387</v>
      </c>
      <c r="S54" t="str">
        <f>INDEX(#REF!,MATCH(PIs[[#This Row],[SSGUID]],#REF!,0),1)</f>
        <v>AQ 22.01 General</v>
      </c>
      <c r="T54" t="str">
        <f>INDEX(#REF!,MATCH(PIs[[#This Row],[SSGUID]],#REF!,0),2)</f>
        <v>-</v>
      </c>
      <c r="U54" t="str">
        <f>INDEX(S2PQ_relational[],MATCH(PIs[[#This Row],[GUID]],S2PQ_relational[PIGUID],0),2)</f>
        <v>2EtW1EAPpAKFX3k6JZK82S</v>
      </c>
      <c r="V54" t="b">
        <v>0</v>
      </c>
    </row>
    <row r="55" spans="1:22" x14ac:dyDescent="0.25">
      <c r="A55" t="s">
        <v>388</v>
      </c>
      <c r="C55" t="s">
        <v>389</v>
      </c>
      <c r="D55" t="s">
        <v>390</v>
      </c>
      <c r="E55" t="s">
        <v>391</v>
      </c>
      <c r="F55" t="s">
        <v>392</v>
      </c>
      <c r="G55" t="s">
        <v>393</v>
      </c>
      <c r="H55" t="s">
        <v>48</v>
      </c>
      <c r="I55" t="str">
        <f>INDEX(Level[Level],MATCH(PIs[[#This Row],[L]],Level[GUID],0),1)</f>
        <v>Obligación Mayor</v>
      </c>
      <c r="N55" t="s">
        <v>386</v>
      </c>
      <c r="O55" t="str">
        <f>INDEX(#REF!,MATCH(PIs[[#This Row],[SGUID]],#REF!,0),1)</f>
        <v xml:space="preserve">AQ 22 GESTIÓN DE ALIMENTOS PARA ESPECIES ACUÁTICAS DE CULTIVO </v>
      </c>
      <c r="P55" t="str">
        <f>INDEX(#REF!,MATCH(PIs[[#This Row],[SGUID]],#REF!,0),2)</f>
        <v>-</v>
      </c>
      <c r="Q55">
        <f>INDEX(#REF!,MATCH(PIs[[#This Row],[SGUID]],#REF!,0),3)</f>
        <v>2009</v>
      </c>
      <c r="R55" t="s">
        <v>387</v>
      </c>
      <c r="S55" t="str">
        <f>INDEX(#REF!,MATCH(PIs[[#This Row],[SSGUID]],#REF!,0),1)</f>
        <v>AQ 22.01 General</v>
      </c>
      <c r="T55" t="str">
        <f>INDEX(#REF!,MATCH(PIs[[#This Row],[SSGUID]],#REF!,0),2)</f>
        <v>-</v>
      </c>
      <c r="U55" t="str">
        <f>INDEX(S2PQ_relational[],MATCH(PIs[[#This Row],[GUID]],S2PQ_relational[PIGUID],0),2)</f>
        <v>2EtW1EAPpAKFX3k6JZK82S</v>
      </c>
      <c r="V55" t="b">
        <v>0</v>
      </c>
    </row>
    <row r="56" spans="1:22" ht="409.5" x14ac:dyDescent="0.25">
      <c r="A56" t="s">
        <v>394</v>
      </c>
      <c r="C56" t="s">
        <v>395</v>
      </c>
      <c r="D56" t="s">
        <v>396</v>
      </c>
      <c r="E56" t="s">
        <v>397</v>
      </c>
      <c r="F56" t="s">
        <v>398</v>
      </c>
      <c r="G56" s="48" t="s">
        <v>399</v>
      </c>
      <c r="H56" t="s">
        <v>48</v>
      </c>
      <c r="I56" t="str">
        <f>INDEX(Level[Level],MATCH(PIs[[#This Row],[L]],Level[GUID],0),1)</f>
        <v>Obligación Mayor</v>
      </c>
      <c r="N56" t="s">
        <v>386</v>
      </c>
      <c r="O56" t="str">
        <f>INDEX(#REF!,MATCH(PIs[[#This Row],[SGUID]],#REF!,0),1)</f>
        <v xml:space="preserve">AQ 22 GESTIÓN DE ALIMENTOS PARA ESPECIES ACUÁTICAS DE CULTIVO </v>
      </c>
      <c r="P56" t="str">
        <f>INDEX(#REF!,MATCH(PIs[[#This Row],[SGUID]],#REF!,0),2)</f>
        <v>-</v>
      </c>
      <c r="Q56">
        <f>INDEX(#REF!,MATCH(PIs[[#This Row],[SGUID]],#REF!,0),3)</f>
        <v>2009</v>
      </c>
      <c r="R56" t="s">
        <v>387</v>
      </c>
      <c r="S56" t="str">
        <f>INDEX(#REF!,MATCH(PIs[[#This Row],[SSGUID]],#REF!,0),1)</f>
        <v>AQ 22.01 General</v>
      </c>
      <c r="T56" t="str">
        <f>INDEX(#REF!,MATCH(PIs[[#This Row],[SSGUID]],#REF!,0),2)</f>
        <v>-</v>
      </c>
      <c r="U56" t="str">
        <f>INDEX(S2PQ_relational[],MATCH(PIs[[#This Row],[GUID]],S2PQ_relational[PIGUID],0),2)</f>
        <v>2EtW1EAPpAKFX3k6JZK82S</v>
      </c>
      <c r="V56" t="b">
        <v>0</v>
      </c>
    </row>
    <row r="57" spans="1:22" x14ac:dyDescent="0.25">
      <c r="A57" t="s">
        <v>400</v>
      </c>
      <c r="C57" t="s">
        <v>401</v>
      </c>
      <c r="D57" t="s">
        <v>402</v>
      </c>
      <c r="E57" t="s">
        <v>403</v>
      </c>
      <c r="F57" t="s">
        <v>404</v>
      </c>
      <c r="G57" t="s">
        <v>405</v>
      </c>
      <c r="H57" t="s">
        <v>48</v>
      </c>
      <c r="I57" t="str">
        <f>INDEX(Level[Level],MATCH(PIs[[#This Row],[L]],Level[GUID],0),1)</f>
        <v>Obligación Mayor</v>
      </c>
      <c r="N57" t="s">
        <v>386</v>
      </c>
      <c r="O57" t="str">
        <f>INDEX(#REF!,MATCH(PIs[[#This Row],[SGUID]],#REF!,0),1)</f>
        <v xml:space="preserve">AQ 22 GESTIÓN DE ALIMENTOS PARA ESPECIES ACUÁTICAS DE CULTIVO </v>
      </c>
      <c r="P57" t="str">
        <f>INDEX(#REF!,MATCH(PIs[[#This Row],[SGUID]],#REF!,0),2)</f>
        <v>-</v>
      </c>
      <c r="Q57">
        <f>INDEX(#REF!,MATCH(PIs[[#This Row],[SGUID]],#REF!,0),3)</f>
        <v>2009</v>
      </c>
      <c r="R57" t="s">
        <v>387</v>
      </c>
      <c r="S57" t="str">
        <f>INDEX(#REF!,MATCH(PIs[[#This Row],[SSGUID]],#REF!,0),1)</f>
        <v>AQ 22.01 General</v>
      </c>
      <c r="T57" t="str">
        <f>INDEX(#REF!,MATCH(PIs[[#This Row],[SSGUID]],#REF!,0),2)</f>
        <v>-</v>
      </c>
      <c r="U57" t="str">
        <f>INDEX(S2PQ_relational[],MATCH(PIs[[#This Row],[GUID]],S2PQ_relational[PIGUID],0),2)</f>
        <v>6HG6XYPsH1coWNMnUs9k4F</v>
      </c>
      <c r="V57" t="b">
        <v>0</v>
      </c>
    </row>
    <row r="58" spans="1:22" x14ac:dyDescent="0.25">
      <c r="A58" t="s">
        <v>406</v>
      </c>
      <c r="C58" t="s">
        <v>407</v>
      </c>
      <c r="D58" t="s">
        <v>408</v>
      </c>
      <c r="E58" t="s">
        <v>409</v>
      </c>
      <c r="F58" t="s">
        <v>410</v>
      </c>
      <c r="G58" t="s">
        <v>411</v>
      </c>
      <c r="H58" t="s">
        <v>48</v>
      </c>
      <c r="I58" t="str">
        <f>INDEX(Level[Level],MATCH(PIs[[#This Row],[L]],Level[GUID],0),1)</f>
        <v>Obligación Mayor</v>
      </c>
      <c r="N58" t="s">
        <v>386</v>
      </c>
      <c r="O58" t="str">
        <f>INDEX(#REF!,MATCH(PIs[[#This Row],[SGUID]],#REF!,0),1)</f>
        <v xml:space="preserve">AQ 22 GESTIÓN DE ALIMENTOS PARA ESPECIES ACUÁTICAS DE CULTIVO </v>
      </c>
      <c r="P58" t="str">
        <f>INDEX(#REF!,MATCH(PIs[[#This Row],[SGUID]],#REF!,0),2)</f>
        <v>-</v>
      </c>
      <c r="Q58">
        <f>INDEX(#REF!,MATCH(PIs[[#This Row],[SGUID]],#REF!,0),3)</f>
        <v>2009</v>
      </c>
      <c r="R58" t="s">
        <v>412</v>
      </c>
      <c r="S58" t="str">
        <f>INDEX(#REF!,MATCH(PIs[[#This Row],[SSGUID]],#REF!,0),1)</f>
        <v>AQ 22.03 Almacenamiento de alimentos para especies acuáticas de cultivo</v>
      </c>
      <c r="T58" t="str">
        <f>INDEX(#REF!,MATCH(PIs[[#This Row],[SSGUID]],#REF!,0),2)</f>
        <v>-</v>
      </c>
      <c r="U58" t="str">
        <f>INDEX(S2PQ_relational[],MATCH(PIs[[#This Row],[GUID]],S2PQ_relational[PIGUID],0),2)</f>
        <v>2EtW1EAPpAKFX3k6JZK82S</v>
      </c>
      <c r="V58" t="b">
        <v>0</v>
      </c>
    </row>
    <row r="59" spans="1:22" ht="390" x14ac:dyDescent="0.25">
      <c r="A59" t="s">
        <v>413</v>
      </c>
      <c r="C59" t="s">
        <v>414</v>
      </c>
      <c r="D59" t="s">
        <v>415</v>
      </c>
      <c r="E59" t="s">
        <v>416</v>
      </c>
      <c r="F59" t="s">
        <v>417</v>
      </c>
      <c r="G59" s="48" t="s">
        <v>418</v>
      </c>
      <c r="H59" t="s">
        <v>48</v>
      </c>
      <c r="I59" t="str">
        <f>INDEX(Level[Level],MATCH(PIs[[#This Row],[L]],Level[GUID],0),1)</f>
        <v>Obligación Mayor</v>
      </c>
      <c r="N59" t="s">
        <v>419</v>
      </c>
      <c r="O59" t="str">
        <f>INDEX(#REF!,MATCH(PIs[[#This Row],[SGUID]],#REF!,0),1)</f>
        <v>AQ 24 OPERACIONES DE COSECHA Y POSTCOSECHA</v>
      </c>
      <c r="P59" t="str">
        <f>INDEX(#REF!,MATCH(PIs[[#This Row],[SGUID]],#REF!,0),2)</f>
        <v>-</v>
      </c>
      <c r="Q59">
        <f>INDEX(#REF!,MATCH(PIs[[#This Row],[SGUID]],#REF!,0),3)</f>
        <v>23</v>
      </c>
      <c r="R59" t="s">
        <v>420</v>
      </c>
      <c r="S59" t="str">
        <f>INDEX(#REF!,MATCH(PIs[[#This Row],[SSGUID]],#REF!,0),1)</f>
        <v>AQ 24.02 Trazabilidad de las especies acuáticas de cultivo cosechadas</v>
      </c>
      <c r="T59" t="str">
        <f>INDEX(#REF!,MATCH(PIs[[#This Row],[SSGUID]],#REF!,0),2)</f>
        <v>-</v>
      </c>
      <c r="U59" t="str">
        <f>INDEX(S2PQ_relational[],MATCH(PIs[[#This Row],[GUID]],S2PQ_relational[PIGUID],0),2)</f>
        <v>01gXNYRyznYN2X6gYOfzLQ</v>
      </c>
      <c r="V59" t="b">
        <v>1</v>
      </c>
    </row>
    <row r="60" spans="1:22" x14ac:dyDescent="0.25">
      <c r="A60" t="s">
        <v>421</v>
      </c>
      <c r="C60" t="s">
        <v>422</v>
      </c>
      <c r="D60" t="s">
        <v>423</v>
      </c>
      <c r="E60" t="s">
        <v>424</v>
      </c>
      <c r="F60" t="s">
        <v>425</v>
      </c>
      <c r="G60" t="s">
        <v>426</v>
      </c>
      <c r="H60" t="s">
        <v>48</v>
      </c>
      <c r="I60" t="str">
        <f>INDEX(Level[Level],MATCH(PIs[[#This Row],[L]],Level[GUID],0),1)</f>
        <v>Obligación Mayor</v>
      </c>
      <c r="N60" t="s">
        <v>224</v>
      </c>
      <c r="O60" t="str">
        <f>INDEX(#REF!,MATCH(PIs[[#This Row],[SGUID]],#REF!,0),1)</f>
        <v>AQ 25 ÁREAS DE CONTENCIÓN Y AGLOMERACIÓN</v>
      </c>
      <c r="P60" t="str">
        <f>INDEX(#REF!,MATCH(PIs[[#This Row],[SGUID]],#REF!,0),2)</f>
        <v>Es necesario minimizar el estrés de las especies acuáticas de cultivo justo antes del sacrificio para prevenir problemas de bienestar.</v>
      </c>
      <c r="Q60">
        <f>INDEX(#REF!,MATCH(PIs[[#This Row],[SGUID]],#REF!,0),3)</f>
        <v>2402</v>
      </c>
      <c r="R60" t="s">
        <v>427</v>
      </c>
      <c r="S60" t="str">
        <f>INDEX(#REF!,MATCH(PIs[[#This Row],[SSGUID]],#REF!,0),1)</f>
        <v>AQ 25.01 Bienestar de las especies acuáticas de cultivo en las áreas de contención y aglomeración, incluido el traslado de ejemplares vivos en embarcaciones, y/o antes del sacrificio</v>
      </c>
      <c r="T60" t="str">
        <f>INDEX(#REF!,MATCH(PIs[[#This Row],[SSGUID]],#REF!,0),2)</f>
        <v>-</v>
      </c>
      <c r="U60" t="str">
        <f>INDEX(S2PQ_relational[],MATCH(PIs[[#This Row],[GUID]],S2PQ_relational[PIGUID],0),2)</f>
        <v>01gXNYRyznYN2X6gYOfzLQ</v>
      </c>
      <c r="V60" t="b">
        <v>0</v>
      </c>
    </row>
    <row r="61" spans="1:22" x14ac:dyDescent="0.25">
      <c r="A61" t="s">
        <v>428</v>
      </c>
      <c r="C61" t="s">
        <v>429</v>
      </c>
      <c r="D61" t="s">
        <v>430</v>
      </c>
      <c r="E61" t="s">
        <v>431</v>
      </c>
      <c r="F61" t="s">
        <v>432</v>
      </c>
      <c r="G61" t="s">
        <v>433</v>
      </c>
      <c r="H61" t="s">
        <v>48</v>
      </c>
      <c r="I61" t="str">
        <f>INDEX(Level[Level],MATCH(PIs[[#This Row],[L]],Level[GUID],0),1)</f>
        <v>Obligación Mayor</v>
      </c>
      <c r="N61" t="s">
        <v>224</v>
      </c>
      <c r="O61" t="str">
        <f>INDEX(#REF!,MATCH(PIs[[#This Row],[SGUID]],#REF!,0),1)</f>
        <v>AQ 25 ÁREAS DE CONTENCIÓN Y AGLOMERACIÓN</v>
      </c>
      <c r="P61" t="str">
        <f>INDEX(#REF!,MATCH(PIs[[#This Row],[SGUID]],#REF!,0),2)</f>
        <v>Es necesario minimizar el estrés de las especies acuáticas de cultivo justo antes del sacrificio para prevenir problemas de bienestar.</v>
      </c>
      <c r="Q61">
        <f>INDEX(#REF!,MATCH(PIs[[#This Row],[SGUID]],#REF!,0),3)</f>
        <v>2402</v>
      </c>
      <c r="R61" t="s">
        <v>427</v>
      </c>
      <c r="S61" t="str">
        <f>INDEX(#REF!,MATCH(PIs[[#This Row],[SSGUID]],#REF!,0),1)</f>
        <v>AQ 25.01 Bienestar de las especies acuáticas de cultivo en las áreas de contención y aglomeración, incluido el traslado de ejemplares vivos en embarcaciones, y/o antes del sacrificio</v>
      </c>
      <c r="T61" t="str">
        <f>INDEX(#REF!,MATCH(PIs[[#This Row],[SSGUID]],#REF!,0),2)</f>
        <v>-</v>
      </c>
      <c r="U61" t="str">
        <f>INDEX(S2PQ_relational[],MATCH(PIs[[#This Row],[GUID]],S2PQ_relational[PIGUID],0),2)</f>
        <v>01gXNYRyznYN2X6gYOfzLQ</v>
      </c>
      <c r="V61" t="b">
        <v>0</v>
      </c>
    </row>
    <row r="62" spans="1:22" x14ac:dyDescent="0.25">
      <c r="A62" t="s">
        <v>434</v>
      </c>
      <c r="C62" t="s">
        <v>435</v>
      </c>
      <c r="D62" t="s">
        <v>436</v>
      </c>
      <c r="E62" t="s">
        <v>437</v>
      </c>
      <c r="F62" t="s">
        <v>438</v>
      </c>
      <c r="G62" t="s">
        <v>439</v>
      </c>
      <c r="H62" t="s">
        <v>223</v>
      </c>
      <c r="I62" t="str">
        <f>INDEX(Level[Level],MATCH(PIs[[#This Row],[L]],Level[GUID],0),1)</f>
        <v>Obligación Menor</v>
      </c>
      <c r="N62" t="s">
        <v>224</v>
      </c>
      <c r="O62" t="str">
        <f>INDEX(#REF!,MATCH(PIs[[#This Row],[SGUID]],#REF!,0),1)</f>
        <v>AQ 25 ÁREAS DE CONTENCIÓN Y AGLOMERACIÓN</v>
      </c>
      <c r="P62" t="str">
        <f>INDEX(#REF!,MATCH(PIs[[#This Row],[SGUID]],#REF!,0),2)</f>
        <v>Es necesario minimizar el estrés de las especies acuáticas de cultivo justo antes del sacrificio para prevenir problemas de bienestar.</v>
      </c>
      <c r="Q62">
        <f>INDEX(#REF!,MATCH(PIs[[#This Row],[SGUID]],#REF!,0),3)</f>
        <v>2402</v>
      </c>
      <c r="R62" t="s">
        <v>427</v>
      </c>
      <c r="S62" t="str">
        <f>INDEX(#REF!,MATCH(PIs[[#This Row],[SSGUID]],#REF!,0),1)</f>
        <v>AQ 25.01 Bienestar de las especies acuáticas de cultivo en las áreas de contención y aglomeración, incluido el traslado de ejemplares vivos en embarcaciones, y/o antes del sacrificio</v>
      </c>
      <c r="T62" t="str">
        <f>INDEX(#REF!,MATCH(PIs[[#This Row],[SSGUID]],#REF!,0),2)</f>
        <v>-</v>
      </c>
      <c r="U62" t="str">
        <f>INDEX(S2PQ_relational[],MATCH(PIs[[#This Row],[GUID]],S2PQ_relational[PIGUID],0),2)</f>
        <v>01gXNYRyznYN2X6gYOfzLQ</v>
      </c>
      <c r="V62" t="b">
        <v>0</v>
      </c>
    </row>
    <row r="63" spans="1:22" ht="409.5" x14ac:dyDescent="0.25">
      <c r="A63" t="s">
        <v>440</v>
      </c>
      <c r="C63" t="s">
        <v>441</v>
      </c>
      <c r="D63" t="s">
        <v>442</v>
      </c>
      <c r="E63" t="s">
        <v>443</v>
      </c>
      <c r="F63" t="s">
        <v>444</v>
      </c>
      <c r="G63" s="48" t="s">
        <v>445</v>
      </c>
      <c r="H63" t="s">
        <v>48</v>
      </c>
      <c r="I63" t="str">
        <f>INDEX(Level[Level],MATCH(PIs[[#This Row],[L]],Level[GUID],0),1)</f>
        <v>Obligación Mayor</v>
      </c>
      <c r="N63" t="s">
        <v>446</v>
      </c>
      <c r="O63" t="str">
        <f>INDEX(#REF!,MATCH(PIs[[#This Row],[SGUID]],#REF!,0),1)</f>
        <v>AQ 21 MUESTREO Y ANÁLISIS DE ESPECIES ACUÁTICAS DE CULTIVO</v>
      </c>
      <c r="P63" t="str">
        <f>INDEX(#REF!,MATCH(PIs[[#This Row],[SGUID]],#REF!,0),2)</f>
        <v>Aunque se espera que la industria acuícola crezca en el futuro, la dependencia del uso de peces de forraje como alimento para otras especies acuáticas de cultivo no debería hacerlo. El abastecimiento sostenible, el empleo eficiente de los ingredientes marinos y el uso de alternativas distintas a los peces de forraje constituyen pasos fundamentales para reducir y eliminar los efectos perjudiciales en el ecosistema marino. Consulte la norma GLOBALG.A.P. para la Fabricación de Alimentos para Animales.</v>
      </c>
      <c r="Q63">
        <f>INDEX(#REF!,MATCH(PIs[[#This Row],[SGUID]],#REF!,0),3)</f>
        <v>2008</v>
      </c>
      <c r="R63" t="s">
        <v>50</v>
      </c>
      <c r="S63" t="str">
        <f>INDEX(#REF!,MATCH(PIs[[#This Row],[SSGUID]],#REF!,0),1)</f>
        <v>-</v>
      </c>
      <c r="T63" t="str">
        <f>INDEX(#REF!,MATCH(PIs[[#This Row],[SSGUID]],#REF!,0),2)</f>
        <v>-</v>
      </c>
      <c r="U63">
        <f>INDEX(S2PQ_relational[],MATCH(PIs[[#This Row],[GUID]],S2PQ_relational[PIGUID],0),2)</f>
        <v>0</v>
      </c>
      <c r="V63" t="b">
        <v>1</v>
      </c>
    </row>
    <row r="64" spans="1:22" x14ac:dyDescent="0.25">
      <c r="A64" t="s">
        <v>447</v>
      </c>
      <c r="C64" t="s">
        <v>448</v>
      </c>
      <c r="D64" t="s">
        <v>449</v>
      </c>
      <c r="E64" t="s">
        <v>450</v>
      </c>
      <c r="F64" t="s">
        <v>451</v>
      </c>
      <c r="G64" t="s">
        <v>452</v>
      </c>
      <c r="H64" t="s">
        <v>48</v>
      </c>
      <c r="I64" t="str">
        <f>INDEX(Level[Level],MATCH(PIs[[#This Row],[L]],Level[GUID],0),1)</f>
        <v>Obligación Mayor</v>
      </c>
      <c r="N64" t="s">
        <v>224</v>
      </c>
      <c r="O64" t="str">
        <f>INDEX(#REF!,MATCH(PIs[[#This Row],[SGUID]],#REF!,0),1)</f>
        <v>AQ 25 ÁREAS DE CONTENCIÓN Y AGLOMERACIÓN</v>
      </c>
      <c r="P64" t="str">
        <f>INDEX(#REF!,MATCH(PIs[[#This Row],[SGUID]],#REF!,0),2)</f>
        <v>Es necesario minimizar el estrés de las especies acuáticas de cultivo justo antes del sacrificio para prevenir problemas de bienestar.</v>
      </c>
      <c r="Q64">
        <f>INDEX(#REF!,MATCH(PIs[[#This Row],[SGUID]],#REF!,0),3)</f>
        <v>2402</v>
      </c>
      <c r="R64" t="s">
        <v>427</v>
      </c>
      <c r="S64" t="str">
        <f>INDEX(#REF!,MATCH(PIs[[#This Row],[SSGUID]],#REF!,0),1)</f>
        <v>AQ 25.01 Bienestar de las especies acuáticas de cultivo en las áreas de contención y aglomeración, incluido el traslado de ejemplares vivos en embarcaciones, y/o antes del sacrificio</v>
      </c>
      <c r="T64" t="str">
        <f>INDEX(#REF!,MATCH(PIs[[#This Row],[SSGUID]],#REF!,0),2)</f>
        <v>-</v>
      </c>
      <c r="U64" t="str">
        <f>INDEX(S2PQ_relational[],MATCH(PIs[[#This Row],[GUID]],S2PQ_relational[PIGUID],0),2)</f>
        <v>01gXNYRyznYN2X6gYOfzLQ</v>
      </c>
      <c r="V64" t="b">
        <v>0</v>
      </c>
    </row>
    <row r="65" spans="1:22" x14ac:dyDescent="0.25">
      <c r="A65" t="s">
        <v>453</v>
      </c>
      <c r="C65" t="s">
        <v>454</v>
      </c>
      <c r="D65" t="s">
        <v>455</v>
      </c>
      <c r="E65" t="s">
        <v>456</v>
      </c>
      <c r="F65" t="s">
        <v>457</v>
      </c>
      <c r="G65" t="s">
        <v>458</v>
      </c>
      <c r="H65" t="s">
        <v>48</v>
      </c>
      <c r="I65" t="str">
        <f>INDEX(Level[Level],MATCH(PIs[[#This Row],[L]],Level[GUID],0),1)</f>
        <v>Obligación Mayor</v>
      </c>
      <c r="N65" t="s">
        <v>419</v>
      </c>
      <c r="O65" t="str">
        <f>INDEX(#REF!,MATCH(PIs[[#This Row],[SGUID]],#REF!,0),1)</f>
        <v>AQ 24 OPERACIONES DE COSECHA Y POSTCOSECHA</v>
      </c>
      <c r="P65" t="str">
        <f>INDEX(#REF!,MATCH(PIs[[#This Row],[SGUID]],#REF!,0),2)</f>
        <v>-</v>
      </c>
      <c r="Q65">
        <f>INDEX(#REF!,MATCH(PIs[[#This Row],[SGUID]],#REF!,0),3)</f>
        <v>23</v>
      </c>
      <c r="R65" t="s">
        <v>420</v>
      </c>
      <c r="S65" t="str">
        <f>INDEX(#REF!,MATCH(PIs[[#This Row],[SSGUID]],#REF!,0),1)</f>
        <v>AQ 24.02 Trazabilidad de las especies acuáticas de cultivo cosechadas</v>
      </c>
      <c r="T65" t="str">
        <f>INDEX(#REF!,MATCH(PIs[[#This Row],[SSGUID]],#REF!,0),2)</f>
        <v>-</v>
      </c>
      <c r="U65" t="str">
        <f>INDEX(S2PQ_relational[],MATCH(PIs[[#This Row],[GUID]],S2PQ_relational[PIGUID],0),2)</f>
        <v>01gXNYRyznYN2X6gYOfzLQ</v>
      </c>
      <c r="V65" t="b">
        <v>0</v>
      </c>
    </row>
    <row r="66" spans="1:22" x14ac:dyDescent="0.25">
      <c r="A66" t="s">
        <v>459</v>
      </c>
      <c r="C66" t="s">
        <v>460</v>
      </c>
      <c r="D66" t="s">
        <v>461</v>
      </c>
      <c r="E66" t="s">
        <v>462</v>
      </c>
      <c r="F66" t="s">
        <v>463</v>
      </c>
      <c r="G66" t="s">
        <v>464</v>
      </c>
      <c r="H66" t="s">
        <v>48</v>
      </c>
      <c r="I66" t="str">
        <f>INDEX(Level[Level],MATCH(PIs[[#This Row],[L]],Level[GUID],0),1)</f>
        <v>Obligación Mayor</v>
      </c>
      <c r="N66" t="s">
        <v>419</v>
      </c>
      <c r="O66" t="str">
        <f>INDEX(#REF!,MATCH(PIs[[#This Row],[SGUID]],#REF!,0),1)</f>
        <v>AQ 24 OPERACIONES DE COSECHA Y POSTCOSECHA</v>
      </c>
      <c r="P66" t="str">
        <f>INDEX(#REF!,MATCH(PIs[[#This Row],[SGUID]],#REF!,0),2)</f>
        <v>-</v>
      </c>
      <c r="Q66">
        <f>INDEX(#REF!,MATCH(PIs[[#This Row],[SGUID]],#REF!,0),3)</f>
        <v>23</v>
      </c>
      <c r="R66" t="s">
        <v>465</v>
      </c>
      <c r="S66" t="str">
        <f>INDEX(#REF!,MATCH(PIs[[#This Row],[SSGUID]],#REF!,0),1)</f>
        <v>AQ 24.01 Cosecha: método de cosecha/envío</v>
      </c>
      <c r="T66" t="str">
        <f>INDEX(#REF!,MATCH(PIs[[#This Row],[SSGUID]],#REF!,0),2)</f>
        <v>-</v>
      </c>
      <c r="U66" t="str">
        <f>INDEX(S2PQ_relational[],MATCH(PIs[[#This Row],[GUID]],S2PQ_relational[PIGUID],0),2)</f>
        <v>01gXNYRyznYN2X6gYOfzLQ</v>
      </c>
      <c r="V66" t="b">
        <v>0</v>
      </c>
    </row>
    <row r="67" spans="1:22" x14ac:dyDescent="0.25">
      <c r="A67" t="s">
        <v>466</v>
      </c>
      <c r="C67" t="s">
        <v>467</v>
      </c>
      <c r="D67" t="s">
        <v>468</v>
      </c>
      <c r="E67" t="s">
        <v>469</v>
      </c>
      <c r="F67" t="s">
        <v>470</v>
      </c>
      <c r="G67" t="s">
        <v>471</v>
      </c>
      <c r="H67" t="s">
        <v>48</v>
      </c>
      <c r="I67" t="str">
        <f>INDEX(Level[Level],MATCH(PIs[[#This Row],[L]],Level[GUID],0),1)</f>
        <v>Obligación Mayor</v>
      </c>
      <c r="N67" t="s">
        <v>419</v>
      </c>
      <c r="O67" t="str">
        <f>INDEX(#REF!,MATCH(PIs[[#This Row],[SGUID]],#REF!,0),1)</f>
        <v>AQ 24 OPERACIONES DE COSECHA Y POSTCOSECHA</v>
      </c>
      <c r="P67" t="str">
        <f>INDEX(#REF!,MATCH(PIs[[#This Row],[SGUID]],#REF!,0),2)</f>
        <v>-</v>
      </c>
      <c r="Q67">
        <f>INDEX(#REF!,MATCH(PIs[[#This Row],[SGUID]],#REF!,0),3)</f>
        <v>23</v>
      </c>
      <c r="R67" t="s">
        <v>465</v>
      </c>
      <c r="S67" t="str">
        <f>INDEX(#REF!,MATCH(PIs[[#This Row],[SSGUID]],#REF!,0),1)</f>
        <v>AQ 24.01 Cosecha: método de cosecha/envío</v>
      </c>
      <c r="T67" t="str">
        <f>INDEX(#REF!,MATCH(PIs[[#This Row],[SSGUID]],#REF!,0),2)</f>
        <v>-</v>
      </c>
      <c r="U67" t="str">
        <f>INDEX(S2PQ_relational[],MATCH(PIs[[#This Row],[GUID]],S2PQ_relational[PIGUID],0),2)</f>
        <v>01gXNYRyznYN2X6gYOfzLQ</v>
      </c>
      <c r="V67" t="b">
        <v>0</v>
      </c>
    </row>
    <row r="68" spans="1:22" ht="409.5" x14ac:dyDescent="0.25">
      <c r="A68" t="s">
        <v>472</v>
      </c>
      <c r="C68" t="s">
        <v>473</v>
      </c>
      <c r="D68" t="s">
        <v>474</v>
      </c>
      <c r="E68" t="s">
        <v>475</v>
      </c>
      <c r="F68" t="s">
        <v>476</v>
      </c>
      <c r="G68" s="48" t="s">
        <v>477</v>
      </c>
      <c r="H68" t="s">
        <v>48</v>
      </c>
      <c r="I68" t="str">
        <f>INDEX(Level[Level],MATCH(PIs[[#This Row],[L]],Level[GUID],0),1)</f>
        <v>Obligación Mayor</v>
      </c>
      <c r="N68" t="s">
        <v>419</v>
      </c>
      <c r="O68" t="str">
        <f>INDEX(#REF!,MATCH(PIs[[#This Row],[SGUID]],#REF!,0),1)</f>
        <v>AQ 24 OPERACIONES DE COSECHA Y POSTCOSECHA</v>
      </c>
      <c r="P68" t="str">
        <f>INDEX(#REF!,MATCH(PIs[[#This Row],[SGUID]],#REF!,0),2)</f>
        <v>-</v>
      </c>
      <c r="Q68">
        <f>INDEX(#REF!,MATCH(PIs[[#This Row],[SGUID]],#REF!,0),3)</f>
        <v>23</v>
      </c>
      <c r="R68" t="s">
        <v>465</v>
      </c>
      <c r="S68" t="str">
        <f>INDEX(#REF!,MATCH(PIs[[#This Row],[SSGUID]],#REF!,0),1)</f>
        <v>AQ 24.01 Cosecha: método de cosecha/envío</v>
      </c>
      <c r="T68" t="str">
        <f>INDEX(#REF!,MATCH(PIs[[#This Row],[SSGUID]],#REF!,0),2)</f>
        <v>-</v>
      </c>
      <c r="U68" t="str">
        <f>INDEX(S2PQ_relational[],MATCH(PIs[[#This Row],[GUID]],S2PQ_relational[PIGUID],0),2)</f>
        <v>01gXNYRyznYN2X6gYOfzLQ</v>
      </c>
      <c r="V68" t="b">
        <v>1</v>
      </c>
    </row>
    <row r="69" spans="1:22" ht="409.5" x14ac:dyDescent="0.25">
      <c r="A69" t="s">
        <v>478</v>
      </c>
      <c r="C69" t="s">
        <v>479</v>
      </c>
      <c r="D69" t="s">
        <v>480</v>
      </c>
      <c r="E69" t="s">
        <v>481</v>
      </c>
      <c r="F69" t="s">
        <v>482</v>
      </c>
      <c r="G69" s="48" t="s">
        <v>483</v>
      </c>
      <c r="H69" t="s">
        <v>48</v>
      </c>
      <c r="I69" t="str">
        <f>INDEX(Level[Level],MATCH(PIs[[#This Row],[L]],Level[GUID],0),1)</f>
        <v>Obligación Mayor</v>
      </c>
      <c r="N69" t="s">
        <v>386</v>
      </c>
      <c r="O69" t="str">
        <f>INDEX(#REF!,MATCH(PIs[[#This Row],[SGUID]],#REF!,0),1)</f>
        <v xml:space="preserve">AQ 22 GESTIÓN DE ALIMENTOS PARA ESPECIES ACUÁTICAS DE CULTIVO </v>
      </c>
      <c r="P69" t="str">
        <f>INDEX(#REF!,MATCH(PIs[[#This Row],[SGUID]],#REF!,0),2)</f>
        <v>-</v>
      </c>
      <c r="Q69">
        <f>INDEX(#REF!,MATCH(PIs[[#This Row],[SGUID]],#REF!,0),3)</f>
        <v>2009</v>
      </c>
      <c r="R69" t="s">
        <v>412</v>
      </c>
      <c r="S69" t="str">
        <f>INDEX(#REF!,MATCH(PIs[[#This Row],[SSGUID]],#REF!,0),1)</f>
        <v>AQ 22.03 Almacenamiento de alimentos para especies acuáticas de cultivo</v>
      </c>
      <c r="T69" t="str">
        <f>INDEX(#REF!,MATCH(PIs[[#This Row],[SSGUID]],#REF!,0),2)</f>
        <v>-</v>
      </c>
      <c r="U69" t="str">
        <f>INDEX(S2PQ_relational[],MATCH(PIs[[#This Row],[GUID]],S2PQ_relational[PIGUID],0),2)</f>
        <v>2EtW1EAPpAKFX3k6JZK82S</v>
      </c>
      <c r="V69" t="b">
        <v>0</v>
      </c>
    </row>
    <row r="70" spans="1:22" x14ac:dyDescent="0.25">
      <c r="A70" t="s">
        <v>484</v>
      </c>
      <c r="C70" t="s">
        <v>485</v>
      </c>
      <c r="D70" t="s">
        <v>486</v>
      </c>
      <c r="E70" t="s">
        <v>487</v>
      </c>
      <c r="F70" t="s">
        <v>488</v>
      </c>
      <c r="G70" t="s">
        <v>489</v>
      </c>
      <c r="H70" t="s">
        <v>48</v>
      </c>
      <c r="I70" t="str">
        <f>INDEX(Level[Level],MATCH(PIs[[#This Row],[L]],Level[GUID],0),1)</f>
        <v>Obligación Mayor</v>
      </c>
      <c r="N70" t="s">
        <v>419</v>
      </c>
      <c r="O70" t="str">
        <f>INDEX(#REF!,MATCH(PIs[[#This Row],[SGUID]],#REF!,0),1)</f>
        <v>AQ 24 OPERACIONES DE COSECHA Y POSTCOSECHA</v>
      </c>
      <c r="P70" t="str">
        <f>INDEX(#REF!,MATCH(PIs[[#This Row],[SGUID]],#REF!,0),2)</f>
        <v>-</v>
      </c>
      <c r="Q70">
        <f>INDEX(#REF!,MATCH(PIs[[#This Row],[SGUID]],#REF!,0),3)</f>
        <v>23</v>
      </c>
      <c r="R70" t="s">
        <v>465</v>
      </c>
      <c r="S70" t="str">
        <f>INDEX(#REF!,MATCH(PIs[[#This Row],[SSGUID]],#REF!,0),1)</f>
        <v>AQ 24.01 Cosecha: método de cosecha/envío</v>
      </c>
      <c r="T70" t="str">
        <f>INDEX(#REF!,MATCH(PIs[[#This Row],[SSGUID]],#REF!,0),2)</f>
        <v>-</v>
      </c>
      <c r="U70" t="str">
        <f>INDEX(S2PQ_relational[],MATCH(PIs[[#This Row],[GUID]],S2PQ_relational[PIGUID],0),2)</f>
        <v>01gXNYRyznYN2X6gYOfzLQ</v>
      </c>
      <c r="V70" t="b">
        <v>0</v>
      </c>
    </row>
    <row r="71" spans="1:22" x14ac:dyDescent="0.25">
      <c r="A71" t="s">
        <v>490</v>
      </c>
      <c r="C71" t="s">
        <v>491</v>
      </c>
      <c r="D71" t="s">
        <v>492</v>
      </c>
      <c r="E71" t="s">
        <v>493</v>
      </c>
      <c r="F71" t="s">
        <v>494</v>
      </c>
      <c r="G71" t="s">
        <v>495</v>
      </c>
      <c r="H71" t="s">
        <v>48</v>
      </c>
      <c r="I71" t="str">
        <f>INDEX(Level[Level],MATCH(PIs[[#This Row],[L]],Level[GUID],0),1)</f>
        <v>Obligación Mayor</v>
      </c>
      <c r="N71" t="s">
        <v>386</v>
      </c>
      <c r="O71" t="str">
        <f>INDEX(#REF!,MATCH(PIs[[#This Row],[SGUID]],#REF!,0),1)</f>
        <v xml:space="preserve">AQ 22 GESTIÓN DE ALIMENTOS PARA ESPECIES ACUÁTICAS DE CULTIVO </v>
      </c>
      <c r="P71" t="str">
        <f>INDEX(#REF!,MATCH(PIs[[#This Row],[SGUID]],#REF!,0),2)</f>
        <v>-</v>
      </c>
      <c r="Q71">
        <f>INDEX(#REF!,MATCH(PIs[[#This Row],[SGUID]],#REF!,0),3)</f>
        <v>2009</v>
      </c>
      <c r="R71" t="s">
        <v>412</v>
      </c>
      <c r="S71" t="str">
        <f>INDEX(#REF!,MATCH(PIs[[#This Row],[SSGUID]],#REF!,0),1)</f>
        <v>AQ 22.03 Almacenamiento de alimentos para especies acuáticas de cultivo</v>
      </c>
      <c r="T71" t="str">
        <f>INDEX(#REF!,MATCH(PIs[[#This Row],[SSGUID]],#REF!,0),2)</f>
        <v>-</v>
      </c>
      <c r="U71" t="str">
        <f>INDEX(S2PQ_relational[],MATCH(PIs[[#This Row],[GUID]],S2PQ_relational[PIGUID],0),2)</f>
        <v>2EtW1EAPpAKFX3k6JZK82S</v>
      </c>
      <c r="V71" t="b">
        <v>0</v>
      </c>
    </row>
    <row r="72" spans="1:22" x14ac:dyDescent="0.25">
      <c r="A72" t="s">
        <v>496</v>
      </c>
      <c r="C72" t="s">
        <v>497</v>
      </c>
      <c r="D72" t="s">
        <v>498</v>
      </c>
      <c r="E72" t="s">
        <v>499</v>
      </c>
      <c r="F72" t="s">
        <v>500</v>
      </c>
      <c r="G72" t="s">
        <v>501</v>
      </c>
      <c r="H72" t="s">
        <v>48</v>
      </c>
      <c r="I72" t="str">
        <f>INDEX(Level[Level],MATCH(PIs[[#This Row],[L]],Level[GUID],0),1)</f>
        <v>Obligación Mayor</v>
      </c>
      <c r="N72" t="s">
        <v>327</v>
      </c>
      <c r="O72" t="str">
        <f>INDEX(#REF!,MATCH(PIs[[#This Row],[SGUID]],#REF!,0),1)</f>
        <v>AQ 02 DOCUMENTOS INTERNOS</v>
      </c>
      <c r="P72" t="str">
        <f>INDEX(#REF!,MATCH(PIs[[#This Row],[SGUID]],#REF!,0),2)</f>
        <v>-</v>
      </c>
      <c r="Q72">
        <f>INDEX(#REF!,MATCH(PIs[[#This Row],[SGUID]],#REF!,0),3)</f>
        <v>103</v>
      </c>
      <c r="R72" t="s">
        <v>50</v>
      </c>
      <c r="S72" t="str">
        <f>INDEX(#REF!,MATCH(PIs[[#This Row],[SSGUID]],#REF!,0),1)</f>
        <v>-</v>
      </c>
      <c r="T72" t="str">
        <f>INDEX(#REF!,MATCH(PIs[[#This Row],[SSGUID]],#REF!,0),2)</f>
        <v>-</v>
      </c>
      <c r="U72">
        <f>INDEX(S2PQ_relational[],MATCH(PIs[[#This Row],[GUID]],S2PQ_relational[PIGUID],0),2)</f>
        <v>0</v>
      </c>
      <c r="V72" t="b">
        <v>0</v>
      </c>
    </row>
    <row r="73" spans="1:22" ht="409.5" x14ac:dyDescent="0.25">
      <c r="A73" t="s">
        <v>502</v>
      </c>
      <c r="C73" t="s">
        <v>503</v>
      </c>
      <c r="D73" t="s">
        <v>504</v>
      </c>
      <c r="E73" t="s">
        <v>505</v>
      </c>
      <c r="F73" t="s">
        <v>506</v>
      </c>
      <c r="G73" s="48" t="s">
        <v>507</v>
      </c>
      <c r="H73" t="s">
        <v>48</v>
      </c>
      <c r="I73" t="str">
        <f>INDEX(Level[Level],MATCH(PIs[[#This Row],[L]],Level[GUID],0),1)</f>
        <v>Obligación Mayor</v>
      </c>
      <c r="N73" t="s">
        <v>386</v>
      </c>
      <c r="O73" t="str">
        <f>INDEX(#REF!,MATCH(PIs[[#This Row],[SGUID]],#REF!,0),1)</f>
        <v xml:space="preserve">AQ 22 GESTIÓN DE ALIMENTOS PARA ESPECIES ACUÁTICAS DE CULTIVO </v>
      </c>
      <c r="P73" t="str">
        <f>INDEX(#REF!,MATCH(PIs[[#This Row],[SGUID]],#REF!,0),2)</f>
        <v>-</v>
      </c>
      <c r="Q73">
        <f>INDEX(#REF!,MATCH(PIs[[#This Row],[SGUID]],#REF!,0),3)</f>
        <v>2009</v>
      </c>
      <c r="R73" t="s">
        <v>508</v>
      </c>
      <c r="S73" t="str">
        <f>INDEX(#REF!,MATCH(PIs[[#This Row],[SSGUID]],#REF!,0),1)</f>
        <v>AQ 22.02 Registros de alimentos para especies acuáticas de cultivo</v>
      </c>
      <c r="T73" t="str">
        <f>INDEX(#REF!,MATCH(PIs[[#This Row],[SSGUID]],#REF!,0),2)</f>
        <v>-</v>
      </c>
      <c r="U73" t="str">
        <f>INDEX(S2PQ_relational[],MATCH(PIs[[#This Row],[GUID]],S2PQ_relational[PIGUID],0),2)</f>
        <v>2EtW1EAPpAKFX3k6JZK82S</v>
      </c>
      <c r="V73" t="b">
        <v>0</v>
      </c>
    </row>
    <row r="74" spans="1:22" ht="409.5" x14ac:dyDescent="0.25">
      <c r="A74" t="s">
        <v>509</v>
      </c>
      <c r="C74" t="s">
        <v>510</v>
      </c>
      <c r="D74" t="s">
        <v>511</v>
      </c>
      <c r="E74" t="s">
        <v>512</v>
      </c>
      <c r="F74" t="s">
        <v>513</v>
      </c>
      <c r="G74" s="48" t="s">
        <v>514</v>
      </c>
      <c r="H74" t="s">
        <v>48</v>
      </c>
      <c r="I74" t="str">
        <f>INDEX(Level[Level],MATCH(PIs[[#This Row],[L]],Level[GUID],0),1)</f>
        <v>Obligación Mayor</v>
      </c>
      <c r="N74" t="s">
        <v>386</v>
      </c>
      <c r="O74" t="str">
        <f>INDEX(#REF!,MATCH(PIs[[#This Row],[SGUID]],#REF!,0),1)</f>
        <v xml:space="preserve">AQ 22 GESTIÓN DE ALIMENTOS PARA ESPECIES ACUÁTICAS DE CULTIVO </v>
      </c>
      <c r="P74" t="str">
        <f>INDEX(#REF!,MATCH(PIs[[#This Row],[SGUID]],#REF!,0),2)</f>
        <v>-</v>
      </c>
      <c r="Q74">
        <f>INDEX(#REF!,MATCH(PIs[[#This Row],[SGUID]],#REF!,0),3)</f>
        <v>2009</v>
      </c>
      <c r="R74" t="s">
        <v>508</v>
      </c>
      <c r="S74" t="str">
        <f>INDEX(#REF!,MATCH(PIs[[#This Row],[SSGUID]],#REF!,0),1)</f>
        <v>AQ 22.02 Registros de alimentos para especies acuáticas de cultivo</v>
      </c>
      <c r="T74" t="str">
        <f>INDEX(#REF!,MATCH(PIs[[#This Row],[SSGUID]],#REF!,0),2)</f>
        <v>-</v>
      </c>
      <c r="U74" t="str">
        <f>INDEX(S2PQ_relational[],MATCH(PIs[[#This Row],[GUID]],S2PQ_relational[PIGUID],0),2)</f>
        <v>2EtW1EAPpAKFX3k6JZK82S</v>
      </c>
      <c r="V74" t="b">
        <v>0</v>
      </c>
    </row>
    <row r="75" spans="1:22" x14ac:dyDescent="0.25">
      <c r="A75" t="s">
        <v>515</v>
      </c>
      <c r="C75" t="s">
        <v>516</v>
      </c>
      <c r="D75" t="s">
        <v>517</v>
      </c>
      <c r="E75" t="s">
        <v>518</v>
      </c>
      <c r="F75" t="s">
        <v>519</v>
      </c>
      <c r="G75" t="s">
        <v>520</v>
      </c>
      <c r="H75" t="s">
        <v>48</v>
      </c>
      <c r="I75" t="str">
        <f>INDEX(Level[Level],MATCH(PIs[[#This Row],[L]],Level[GUID],0),1)</f>
        <v>Obligación Mayor</v>
      </c>
      <c r="N75" t="s">
        <v>386</v>
      </c>
      <c r="O75" t="str">
        <f>INDEX(#REF!,MATCH(PIs[[#This Row],[SGUID]],#REF!,0),1)</f>
        <v xml:space="preserve">AQ 22 GESTIÓN DE ALIMENTOS PARA ESPECIES ACUÁTICAS DE CULTIVO </v>
      </c>
      <c r="P75" t="str">
        <f>INDEX(#REF!,MATCH(PIs[[#This Row],[SGUID]],#REF!,0),2)</f>
        <v>-</v>
      </c>
      <c r="Q75">
        <f>INDEX(#REF!,MATCH(PIs[[#This Row],[SGUID]],#REF!,0),3)</f>
        <v>2009</v>
      </c>
      <c r="R75" t="s">
        <v>508</v>
      </c>
      <c r="S75" t="str">
        <f>INDEX(#REF!,MATCH(PIs[[#This Row],[SSGUID]],#REF!,0),1)</f>
        <v>AQ 22.02 Registros de alimentos para especies acuáticas de cultivo</v>
      </c>
      <c r="T75" t="str">
        <f>INDEX(#REF!,MATCH(PIs[[#This Row],[SSGUID]],#REF!,0),2)</f>
        <v>-</v>
      </c>
      <c r="U75" t="str">
        <f>INDEX(S2PQ_relational[],MATCH(PIs[[#This Row],[GUID]],S2PQ_relational[PIGUID],0),2)</f>
        <v>2EtW1EAPpAKFX3k6JZK82S</v>
      </c>
      <c r="V75" t="b">
        <v>0</v>
      </c>
    </row>
    <row r="76" spans="1:22" ht="409.5" x14ac:dyDescent="0.25">
      <c r="A76" t="s">
        <v>521</v>
      </c>
      <c r="C76" t="s">
        <v>522</v>
      </c>
      <c r="D76" t="s">
        <v>523</v>
      </c>
      <c r="E76" t="s">
        <v>524</v>
      </c>
      <c r="F76" t="s">
        <v>525</v>
      </c>
      <c r="G76" s="48" t="s">
        <v>526</v>
      </c>
      <c r="H76" t="s">
        <v>48</v>
      </c>
      <c r="I76" t="str">
        <f>INDEX(Level[Level],MATCH(PIs[[#This Row],[L]],Level[GUID],0),1)</f>
        <v>Obligación Mayor</v>
      </c>
      <c r="N76" t="s">
        <v>386</v>
      </c>
      <c r="O76" t="str">
        <f>INDEX(#REF!,MATCH(PIs[[#This Row],[SGUID]],#REF!,0),1)</f>
        <v xml:space="preserve">AQ 22 GESTIÓN DE ALIMENTOS PARA ESPECIES ACUÁTICAS DE CULTIVO </v>
      </c>
      <c r="P76" t="str">
        <f>INDEX(#REF!,MATCH(PIs[[#This Row],[SGUID]],#REF!,0),2)</f>
        <v>-</v>
      </c>
      <c r="Q76">
        <f>INDEX(#REF!,MATCH(PIs[[#This Row],[SGUID]],#REF!,0),3)</f>
        <v>2009</v>
      </c>
      <c r="R76" t="s">
        <v>508</v>
      </c>
      <c r="S76" t="str">
        <f>INDEX(#REF!,MATCH(PIs[[#This Row],[SSGUID]],#REF!,0),1)</f>
        <v>AQ 22.02 Registros de alimentos para especies acuáticas de cultivo</v>
      </c>
      <c r="T76" t="str">
        <f>INDEX(#REF!,MATCH(PIs[[#This Row],[SSGUID]],#REF!,0),2)</f>
        <v>-</v>
      </c>
      <c r="U76" t="str">
        <f>INDEX(S2PQ_relational[],MATCH(PIs[[#This Row],[GUID]],S2PQ_relational[PIGUID],0),2)</f>
        <v>2EtW1EAPpAKFX3k6JZK82S</v>
      </c>
      <c r="V76" t="b">
        <v>0</v>
      </c>
    </row>
    <row r="77" spans="1:22" x14ac:dyDescent="0.25">
      <c r="A77" t="s">
        <v>527</v>
      </c>
      <c r="C77" t="s">
        <v>528</v>
      </c>
      <c r="D77" t="s">
        <v>529</v>
      </c>
      <c r="E77" t="s">
        <v>530</v>
      </c>
      <c r="F77" t="s">
        <v>531</v>
      </c>
      <c r="G77" t="s">
        <v>532</v>
      </c>
      <c r="H77" t="s">
        <v>48</v>
      </c>
      <c r="I77" t="str">
        <f>INDEX(Level[Level],MATCH(PIs[[#This Row],[L]],Level[GUID],0),1)</f>
        <v>Obligación Mayor</v>
      </c>
      <c r="N77" t="s">
        <v>386</v>
      </c>
      <c r="O77" t="str">
        <f>INDEX(#REF!,MATCH(PIs[[#This Row],[SGUID]],#REF!,0),1)</f>
        <v xml:space="preserve">AQ 22 GESTIÓN DE ALIMENTOS PARA ESPECIES ACUÁTICAS DE CULTIVO </v>
      </c>
      <c r="P77" t="str">
        <f>INDEX(#REF!,MATCH(PIs[[#This Row],[SGUID]],#REF!,0),2)</f>
        <v>-</v>
      </c>
      <c r="Q77">
        <f>INDEX(#REF!,MATCH(PIs[[#This Row],[SGUID]],#REF!,0),3)</f>
        <v>2009</v>
      </c>
      <c r="R77" t="s">
        <v>508</v>
      </c>
      <c r="S77" t="str">
        <f>INDEX(#REF!,MATCH(PIs[[#This Row],[SSGUID]],#REF!,0),1)</f>
        <v>AQ 22.02 Registros de alimentos para especies acuáticas de cultivo</v>
      </c>
      <c r="T77" t="str">
        <f>INDEX(#REF!,MATCH(PIs[[#This Row],[SSGUID]],#REF!,0),2)</f>
        <v>-</v>
      </c>
      <c r="U77" t="str">
        <f>INDEX(S2PQ_relational[],MATCH(PIs[[#This Row],[GUID]],S2PQ_relational[PIGUID],0),2)</f>
        <v>2EtW1EAPpAKFX3k6JZK82S</v>
      </c>
      <c r="V77" t="b">
        <v>0</v>
      </c>
    </row>
    <row r="78" spans="1:22" x14ac:dyDescent="0.25">
      <c r="A78" t="s">
        <v>533</v>
      </c>
      <c r="C78" t="s">
        <v>534</v>
      </c>
      <c r="D78" t="s">
        <v>535</v>
      </c>
      <c r="E78" t="s">
        <v>536</v>
      </c>
      <c r="F78" t="s">
        <v>537</v>
      </c>
      <c r="G78" t="s">
        <v>538</v>
      </c>
      <c r="H78" t="s">
        <v>48</v>
      </c>
      <c r="I78" t="str">
        <f>INDEX(Level[Level],MATCH(PIs[[#This Row],[L]],Level[GUID],0),1)</f>
        <v>Obligación Mayor</v>
      </c>
      <c r="N78" t="s">
        <v>386</v>
      </c>
      <c r="O78" t="str">
        <f>INDEX(#REF!,MATCH(PIs[[#This Row],[SGUID]],#REF!,0),1)</f>
        <v xml:space="preserve">AQ 22 GESTIÓN DE ALIMENTOS PARA ESPECIES ACUÁTICAS DE CULTIVO </v>
      </c>
      <c r="P78" t="str">
        <f>INDEX(#REF!,MATCH(PIs[[#This Row],[SGUID]],#REF!,0),2)</f>
        <v>-</v>
      </c>
      <c r="Q78">
        <f>INDEX(#REF!,MATCH(PIs[[#This Row],[SGUID]],#REF!,0),3)</f>
        <v>2009</v>
      </c>
      <c r="R78" t="s">
        <v>508</v>
      </c>
      <c r="S78" t="str">
        <f>INDEX(#REF!,MATCH(PIs[[#This Row],[SSGUID]],#REF!,0),1)</f>
        <v>AQ 22.02 Registros de alimentos para especies acuáticas de cultivo</v>
      </c>
      <c r="T78" t="str">
        <f>INDEX(#REF!,MATCH(PIs[[#This Row],[SSGUID]],#REF!,0),2)</f>
        <v>-</v>
      </c>
      <c r="U78" t="str">
        <f>INDEX(S2PQ_relational[],MATCH(PIs[[#This Row],[GUID]],S2PQ_relational[PIGUID],0),2)</f>
        <v>2EtW1EAPpAKFX3k6JZK82S</v>
      </c>
      <c r="V78" t="b">
        <v>0</v>
      </c>
    </row>
    <row r="79" spans="1:22" x14ac:dyDescent="0.25">
      <c r="A79" t="s">
        <v>539</v>
      </c>
      <c r="C79" t="s">
        <v>540</v>
      </c>
      <c r="D79" t="s">
        <v>541</v>
      </c>
      <c r="E79" t="s">
        <v>542</v>
      </c>
      <c r="F79" t="s">
        <v>543</v>
      </c>
      <c r="G79" t="s">
        <v>544</v>
      </c>
      <c r="H79" t="s">
        <v>48</v>
      </c>
      <c r="I79" t="str">
        <f>INDEX(Level[Level],MATCH(PIs[[#This Row],[L]],Level[GUID],0),1)</f>
        <v>Obligación Mayor</v>
      </c>
      <c r="N79" t="s">
        <v>545</v>
      </c>
      <c r="O79" t="str">
        <f>INDEX(#REF!,MATCH(PIs[[#This Row],[SGUID]],#REF!,0),1)</f>
        <v>AQ 20 BIENESTAR, GESTIÓN Y CRÍA DE ESPECIES ACUÁTICAS DE CULTIVO (en todos los puntos de la cadena de producción)</v>
      </c>
      <c r="P79" t="str">
        <f>INDEX(#REF!,MATCH(PIs[[#This Row],[SGUID]],#REF!,0),2)</f>
        <v>-</v>
      </c>
      <c r="Q79">
        <f>INDEX(#REF!,MATCH(PIs[[#This Row],[SGUID]],#REF!,0),3)</f>
        <v>1902</v>
      </c>
      <c r="R79" t="s">
        <v>546</v>
      </c>
      <c r="S79" t="str">
        <f>INDEX(#REF!,MATCH(PIs[[#This Row],[SSGUID]],#REF!,0),1)</f>
        <v>AQ 20.06 Todos los recintos en los cuerpos de agua</v>
      </c>
      <c r="T79" t="str">
        <f>INDEX(#REF!,MATCH(PIs[[#This Row],[SSGUID]],#REF!,0),2)</f>
        <v>-</v>
      </c>
      <c r="U79" t="str">
        <f>INDEX(S2PQ_relational[],MATCH(PIs[[#This Row],[GUID]],S2PQ_relational[PIGUID],0),2)</f>
        <v>5THls7AFfNlrhlD0HaruTW</v>
      </c>
      <c r="V79" t="b">
        <v>0</v>
      </c>
    </row>
    <row r="80" spans="1:22" x14ac:dyDescent="0.25">
      <c r="A80" t="s">
        <v>547</v>
      </c>
      <c r="C80" t="s">
        <v>548</v>
      </c>
      <c r="D80" t="s">
        <v>549</v>
      </c>
      <c r="E80" t="s">
        <v>550</v>
      </c>
      <c r="F80" t="s">
        <v>551</v>
      </c>
      <c r="G80" t="s">
        <v>552</v>
      </c>
      <c r="H80" t="s">
        <v>48</v>
      </c>
      <c r="I80" t="str">
        <f>INDEX(Level[Level],MATCH(PIs[[#This Row],[L]],Level[GUID],0),1)</f>
        <v>Obligación Mayor</v>
      </c>
      <c r="N80" t="s">
        <v>545</v>
      </c>
      <c r="O80" t="str">
        <f>INDEX(#REF!,MATCH(PIs[[#This Row],[SGUID]],#REF!,0),1)</f>
        <v>AQ 20 BIENESTAR, GESTIÓN Y CRÍA DE ESPECIES ACUÁTICAS DE CULTIVO (en todos los puntos de la cadena de producción)</v>
      </c>
      <c r="P80" t="str">
        <f>INDEX(#REF!,MATCH(PIs[[#This Row],[SGUID]],#REF!,0),2)</f>
        <v>-</v>
      </c>
      <c r="Q80">
        <f>INDEX(#REF!,MATCH(PIs[[#This Row],[SGUID]],#REF!,0),3)</f>
        <v>1902</v>
      </c>
      <c r="R80" t="s">
        <v>553</v>
      </c>
      <c r="S80" t="str">
        <f>INDEX(#REF!,MATCH(PIs[[#This Row],[SSGUID]],#REF!,0),1)</f>
        <v>AQ 20.07 Estanques</v>
      </c>
      <c r="T80" t="str">
        <f>INDEX(#REF!,MATCH(PIs[[#This Row],[SSGUID]],#REF!,0),2)</f>
        <v>Además de los requisitos de protección de los alimentos, consulte AQ 10.</v>
      </c>
      <c r="U80" t="str">
        <f>INDEX(S2PQ_relational[],MATCH(PIs[[#This Row],[GUID]],S2PQ_relational[PIGUID],0),2)</f>
        <v>1QcaaFXw4obOeuAskEmg7l</v>
      </c>
      <c r="V80" t="b">
        <v>0</v>
      </c>
    </row>
    <row r="81" spans="1:22" x14ac:dyDescent="0.25">
      <c r="A81" t="s">
        <v>554</v>
      </c>
      <c r="C81" t="s">
        <v>555</v>
      </c>
      <c r="D81" t="s">
        <v>556</v>
      </c>
      <c r="E81" t="s">
        <v>557</v>
      </c>
      <c r="F81" t="s">
        <v>558</v>
      </c>
      <c r="G81" t="s">
        <v>559</v>
      </c>
      <c r="H81" t="s">
        <v>48</v>
      </c>
      <c r="I81" t="str">
        <f>INDEX(Level[Level],MATCH(PIs[[#This Row],[L]],Level[GUID],0),1)</f>
        <v>Obligación Mayor</v>
      </c>
      <c r="N81" t="s">
        <v>545</v>
      </c>
      <c r="O81" t="str">
        <f>INDEX(#REF!,MATCH(PIs[[#This Row],[SGUID]],#REF!,0),1)</f>
        <v>AQ 20 BIENESTAR, GESTIÓN Y CRÍA DE ESPECIES ACUÁTICAS DE CULTIVO (en todos los puntos de la cadena de producción)</v>
      </c>
      <c r="P81" t="str">
        <f>INDEX(#REF!,MATCH(PIs[[#This Row],[SGUID]],#REF!,0),2)</f>
        <v>-</v>
      </c>
      <c r="Q81">
        <f>INDEX(#REF!,MATCH(PIs[[#This Row],[SGUID]],#REF!,0),3)</f>
        <v>1902</v>
      </c>
      <c r="R81" t="s">
        <v>553</v>
      </c>
      <c r="S81" t="str">
        <f>INDEX(#REF!,MATCH(PIs[[#This Row],[SSGUID]],#REF!,0),1)</f>
        <v>AQ 20.07 Estanques</v>
      </c>
      <c r="T81" t="str">
        <f>INDEX(#REF!,MATCH(PIs[[#This Row],[SSGUID]],#REF!,0),2)</f>
        <v>Además de los requisitos de protección de los alimentos, consulte AQ 10.</v>
      </c>
      <c r="U81" t="str">
        <f>INDEX(S2PQ_relational[],MATCH(PIs[[#This Row],[GUID]],S2PQ_relational[PIGUID],0),2)</f>
        <v>1QcaaFXw4obOeuAskEmg7l</v>
      </c>
      <c r="V81" t="b">
        <v>0</v>
      </c>
    </row>
    <row r="82" spans="1:22" ht="409.5" x14ac:dyDescent="0.25">
      <c r="A82" t="s">
        <v>560</v>
      </c>
      <c r="C82" t="s">
        <v>561</v>
      </c>
      <c r="D82" t="s">
        <v>562</v>
      </c>
      <c r="E82" t="s">
        <v>563</v>
      </c>
      <c r="F82" t="s">
        <v>564</v>
      </c>
      <c r="G82" s="48" t="s">
        <v>565</v>
      </c>
      <c r="H82" t="s">
        <v>48</v>
      </c>
      <c r="I82" t="str">
        <f>INDEX(Level[Level],MATCH(PIs[[#This Row],[L]],Level[GUID],0),1)</f>
        <v>Obligación Mayor</v>
      </c>
      <c r="N82" t="s">
        <v>327</v>
      </c>
      <c r="O82" t="str">
        <f>INDEX(#REF!,MATCH(PIs[[#This Row],[SGUID]],#REF!,0),1)</f>
        <v>AQ 02 DOCUMENTOS INTERNOS</v>
      </c>
      <c r="P82" t="str">
        <f>INDEX(#REF!,MATCH(PIs[[#This Row],[SGUID]],#REF!,0),2)</f>
        <v>-</v>
      </c>
      <c r="Q82">
        <f>INDEX(#REF!,MATCH(PIs[[#This Row],[SGUID]],#REF!,0),3)</f>
        <v>103</v>
      </c>
      <c r="R82" t="s">
        <v>50</v>
      </c>
      <c r="S82" t="str">
        <f>INDEX(#REF!,MATCH(PIs[[#This Row],[SSGUID]],#REF!,0),1)</f>
        <v>-</v>
      </c>
      <c r="T82" t="str">
        <f>INDEX(#REF!,MATCH(PIs[[#This Row],[SSGUID]],#REF!,0),2)</f>
        <v>-</v>
      </c>
      <c r="U82">
        <f>INDEX(S2PQ_relational[],MATCH(PIs[[#This Row],[GUID]],S2PQ_relational[PIGUID],0),2)</f>
        <v>0</v>
      </c>
      <c r="V82" t="b">
        <v>0</v>
      </c>
    </row>
    <row r="83" spans="1:22" x14ac:dyDescent="0.25">
      <c r="A83" t="s">
        <v>566</v>
      </c>
      <c r="C83" t="s">
        <v>567</v>
      </c>
      <c r="D83" t="s">
        <v>568</v>
      </c>
      <c r="E83" t="s">
        <v>569</v>
      </c>
      <c r="F83" t="s">
        <v>570</v>
      </c>
      <c r="G83" t="s">
        <v>571</v>
      </c>
      <c r="H83" t="s">
        <v>48</v>
      </c>
      <c r="I83" t="str">
        <f>INDEX(Level[Level],MATCH(PIs[[#This Row],[L]],Level[GUID],0),1)</f>
        <v>Obligación Mayor</v>
      </c>
      <c r="N83" t="s">
        <v>545</v>
      </c>
      <c r="O83" t="str">
        <f>INDEX(#REF!,MATCH(PIs[[#This Row],[SGUID]],#REF!,0),1)</f>
        <v>AQ 20 BIENESTAR, GESTIÓN Y CRÍA DE ESPECIES ACUÁTICAS DE CULTIVO (en todos los puntos de la cadena de producción)</v>
      </c>
      <c r="P83" t="str">
        <f>INDEX(#REF!,MATCH(PIs[[#This Row],[SGUID]],#REF!,0),2)</f>
        <v>-</v>
      </c>
      <c r="Q83">
        <f>INDEX(#REF!,MATCH(PIs[[#This Row],[SGUID]],#REF!,0),3)</f>
        <v>1902</v>
      </c>
      <c r="R83" t="s">
        <v>553</v>
      </c>
      <c r="S83" t="str">
        <f>INDEX(#REF!,MATCH(PIs[[#This Row],[SSGUID]],#REF!,0),1)</f>
        <v>AQ 20.07 Estanques</v>
      </c>
      <c r="T83" t="str">
        <f>INDEX(#REF!,MATCH(PIs[[#This Row],[SSGUID]],#REF!,0),2)</f>
        <v>Además de los requisitos de protección de los alimentos, consulte AQ 10.</v>
      </c>
      <c r="U83" t="str">
        <f>INDEX(S2PQ_relational[],MATCH(PIs[[#This Row],[GUID]],S2PQ_relational[PIGUID],0),2)</f>
        <v>1QcaaFXw4obOeuAskEmg7l</v>
      </c>
      <c r="V83" t="b">
        <v>0</v>
      </c>
    </row>
    <row r="84" spans="1:22" x14ac:dyDescent="0.25">
      <c r="A84" t="s">
        <v>572</v>
      </c>
      <c r="C84" t="s">
        <v>573</v>
      </c>
      <c r="D84" t="s">
        <v>574</v>
      </c>
      <c r="E84" t="s">
        <v>575</v>
      </c>
      <c r="F84" t="s">
        <v>576</v>
      </c>
      <c r="G84" t="s">
        <v>577</v>
      </c>
      <c r="H84" t="s">
        <v>48</v>
      </c>
      <c r="I84" t="str">
        <f>INDEX(Level[Level],MATCH(PIs[[#This Row],[L]],Level[GUID],0),1)</f>
        <v>Obligación Mayor</v>
      </c>
      <c r="N84" t="s">
        <v>545</v>
      </c>
      <c r="O84" t="str">
        <f>INDEX(#REF!,MATCH(PIs[[#This Row],[SGUID]],#REF!,0),1)</f>
        <v>AQ 20 BIENESTAR, GESTIÓN Y CRÍA DE ESPECIES ACUÁTICAS DE CULTIVO (en todos los puntos de la cadena de producción)</v>
      </c>
      <c r="P84" t="str">
        <f>INDEX(#REF!,MATCH(PIs[[#This Row],[SGUID]],#REF!,0),2)</f>
        <v>-</v>
      </c>
      <c r="Q84">
        <f>INDEX(#REF!,MATCH(PIs[[#This Row],[SGUID]],#REF!,0),3)</f>
        <v>1902</v>
      </c>
      <c r="R84" t="s">
        <v>578</v>
      </c>
      <c r="S84" t="str">
        <f>INDEX(#REF!,MATCH(PIs[[#This Row],[SSGUID]],#REF!,0),1)</f>
        <v>AQ 20.09 Maquinaria y equipos</v>
      </c>
      <c r="T84" t="str">
        <f>INDEX(#REF!,MATCH(PIs[[#This Row],[SSGUID]],#REF!,0),2)</f>
        <v>-</v>
      </c>
      <c r="U84">
        <f>INDEX(S2PQ_relational[],MATCH(PIs[[#This Row],[GUID]],S2PQ_relational[PIGUID],0),2)</f>
        <v>0</v>
      </c>
      <c r="V84" t="b">
        <v>0</v>
      </c>
    </row>
    <row r="85" spans="1:22" x14ac:dyDescent="0.25">
      <c r="A85" t="s">
        <v>579</v>
      </c>
      <c r="C85" t="s">
        <v>580</v>
      </c>
      <c r="D85" t="s">
        <v>581</v>
      </c>
      <c r="E85" t="s">
        <v>582</v>
      </c>
      <c r="F85" t="s">
        <v>583</v>
      </c>
      <c r="G85" t="s">
        <v>584</v>
      </c>
      <c r="H85" t="s">
        <v>48</v>
      </c>
      <c r="I85" t="str">
        <f>INDEX(Level[Level],MATCH(PIs[[#This Row],[L]],Level[GUID],0),1)</f>
        <v>Obligación Mayor</v>
      </c>
      <c r="N85" t="s">
        <v>545</v>
      </c>
      <c r="O85" t="str">
        <f>INDEX(#REF!,MATCH(PIs[[#This Row],[SGUID]],#REF!,0),1)</f>
        <v>AQ 20 BIENESTAR, GESTIÓN Y CRÍA DE ESPECIES ACUÁTICAS DE CULTIVO (en todos los puntos de la cadena de producción)</v>
      </c>
      <c r="P85" t="str">
        <f>INDEX(#REF!,MATCH(PIs[[#This Row],[SGUID]],#REF!,0),2)</f>
        <v>-</v>
      </c>
      <c r="Q85">
        <f>INDEX(#REF!,MATCH(PIs[[#This Row],[SGUID]],#REF!,0),3)</f>
        <v>1902</v>
      </c>
      <c r="R85" t="s">
        <v>553</v>
      </c>
      <c r="S85" t="str">
        <f>INDEX(#REF!,MATCH(PIs[[#This Row],[SSGUID]],#REF!,0),1)</f>
        <v>AQ 20.07 Estanques</v>
      </c>
      <c r="T85" t="str">
        <f>INDEX(#REF!,MATCH(PIs[[#This Row],[SSGUID]],#REF!,0),2)</f>
        <v>Además de los requisitos de protección de los alimentos, consulte AQ 10.</v>
      </c>
      <c r="U85" t="str">
        <f>INDEX(S2PQ_relational[],MATCH(PIs[[#This Row],[GUID]],S2PQ_relational[PIGUID],0),2)</f>
        <v>1QcaaFXw4obOeuAskEmg7l</v>
      </c>
      <c r="V85" t="b">
        <v>0</v>
      </c>
    </row>
    <row r="86" spans="1:22" x14ac:dyDescent="0.25">
      <c r="A86" t="s">
        <v>585</v>
      </c>
      <c r="C86" t="s">
        <v>586</v>
      </c>
      <c r="D86" t="s">
        <v>587</v>
      </c>
      <c r="E86" t="s">
        <v>588</v>
      </c>
      <c r="F86" t="s">
        <v>589</v>
      </c>
      <c r="G86" t="s">
        <v>590</v>
      </c>
      <c r="H86" t="s">
        <v>48</v>
      </c>
      <c r="I86" t="str">
        <f>INDEX(Level[Level],MATCH(PIs[[#This Row],[L]],Level[GUID],0),1)</f>
        <v>Obligación Mayor</v>
      </c>
      <c r="N86" t="s">
        <v>327</v>
      </c>
      <c r="O86" t="str">
        <f>INDEX(#REF!,MATCH(PIs[[#This Row],[SGUID]],#REF!,0),1)</f>
        <v>AQ 02 DOCUMENTOS INTERNOS</v>
      </c>
      <c r="P86" t="str">
        <f>INDEX(#REF!,MATCH(PIs[[#This Row],[SGUID]],#REF!,0),2)</f>
        <v>-</v>
      </c>
      <c r="Q86">
        <f>INDEX(#REF!,MATCH(PIs[[#This Row],[SGUID]],#REF!,0),3)</f>
        <v>103</v>
      </c>
      <c r="R86" t="s">
        <v>50</v>
      </c>
      <c r="S86" t="str">
        <f>INDEX(#REF!,MATCH(PIs[[#This Row],[SSGUID]],#REF!,0),1)</f>
        <v>-</v>
      </c>
      <c r="T86" t="str">
        <f>INDEX(#REF!,MATCH(PIs[[#This Row],[SSGUID]],#REF!,0),2)</f>
        <v>-</v>
      </c>
      <c r="U86">
        <f>INDEX(S2PQ_relational[],MATCH(PIs[[#This Row],[GUID]],S2PQ_relational[PIGUID],0),2)</f>
        <v>0</v>
      </c>
      <c r="V86" t="b">
        <v>0</v>
      </c>
    </row>
    <row r="87" spans="1:22" ht="409.5" x14ac:dyDescent="0.25">
      <c r="A87" t="s">
        <v>591</v>
      </c>
      <c r="C87" t="s">
        <v>592</v>
      </c>
      <c r="D87" t="s">
        <v>593</v>
      </c>
      <c r="E87" t="s">
        <v>594</v>
      </c>
      <c r="F87" t="s">
        <v>595</v>
      </c>
      <c r="G87" s="48" t="s">
        <v>596</v>
      </c>
      <c r="H87" t="s">
        <v>48</v>
      </c>
      <c r="I87" t="str">
        <f>INDEX(Level[Level],MATCH(PIs[[#This Row],[L]],Level[GUID],0),1)</f>
        <v>Obligación Mayor</v>
      </c>
      <c r="N87" t="s">
        <v>446</v>
      </c>
      <c r="O87" t="str">
        <f>INDEX(#REF!,MATCH(PIs[[#This Row],[SGUID]],#REF!,0),1)</f>
        <v>AQ 21 MUESTREO Y ANÁLISIS DE ESPECIES ACUÁTICAS DE CULTIVO</v>
      </c>
      <c r="P87" t="str">
        <f>INDEX(#REF!,MATCH(PIs[[#This Row],[SGUID]],#REF!,0),2)</f>
        <v>Aunque se espera que la industria acuícola crezca en el futuro, la dependencia del uso de peces de forraje como alimento para otras especies acuáticas de cultivo no debería hacerlo. El abastecimiento sostenible, el empleo eficiente de los ingredientes marinos y el uso de alternativas distintas a los peces de forraje constituyen pasos fundamentales para reducir y eliminar los efectos perjudiciales en el ecosistema marino. Consulte la norma GLOBALG.A.P. para la Fabricación de Alimentos para Animales.</v>
      </c>
      <c r="Q87">
        <f>INDEX(#REF!,MATCH(PIs[[#This Row],[SGUID]],#REF!,0),3)</f>
        <v>2008</v>
      </c>
      <c r="R87" t="s">
        <v>50</v>
      </c>
      <c r="S87" t="str">
        <f>INDEX(#REF!,MATCH(PIs[[#This Row],[SSGUID]],#REF!,0),1)</f>
        <v>-</v>
      </c>
      <c r="T87" t="str">
        <f>INDEX(#REF!,MATCH(PIs[[#This Row],[SSGUID]],#REF!,0),2)</f>
        <v>-</v>
      </c>
      <c r="U87">
        <f>INDEX(S2PQ_relational[],MATCH(PIs[[#This Row],[GUID]],S2PQ_relational[PIGUID],0),2)</f>
        <v>0</v>
      </c>
      <c r="V87" t="b">
        <v>1</v>
      </c>
    </row>
    <row r="88" spans="1:22" ht="409.5" x14ac:dyDescent="0.25">
      <c r="A88" t="s">
        <v>597</v>
      </c>
      <c r="C88" t="s">
        <v>598</v>
      </c>
      <c r="D88" t="s">
        <v>599</v>
      </c>
      <c r="E88" t="s">
        <v>600</v>
      </c>
      <c r="F88" t="s">
        <v>601</v>
      </c>
      <c r="G88" s="48" t="s">
        <v>602</v>
      </c>
      <c r="H88" t="s">
        <v>223</v>
      </c>
      <c r="I88" t="str">
        <f>INDEX(Level[Level],MATCH(PIs[[#This Row],[L]],Level[GUID],0),1)</f>
        <v>Obligación Menor</v>
      </c>
      <c r="N88" t="s">
        <v>545</v>
      </c>
      <c r="O88" t="str">
        <f>INDEX(#REF!,MATCH(PIs[[#This Row],[SGUID]],#REF!,0),1)</f>
        <v>AQ 20 BIENESTAR, GESTIÓN Y CRÍA DE ESPECIES ACUÁTICAS DE CULTIVO (en todos los puntos de la cadena de producción)</v>
      </c>
      <c r="P88" t="str">
        <f>INDEX(#REF!,MATCH(PIs[[#This Row],[SGUID]],#REF!,0),2)</f>
        <v>-</v>
      </c>
      <c r="Q88">
        <f>INDEX(#REF!,MATCH(PIs[[#This Row],[SGUID]],#REF!,0),3)</f>
        <v>1902</v>
      </c>
      <c r="R88" t="s">
        <v>578</v>
      </c>
      <c r="S88" t="str">
        <f>INDEX(#REF!,MATCH(PIs[[#This Row],[SSGUID]],#REF!,0),1)</f>
        <v>AQ 20.09 Maquinaria y equipos</v>
      </c>
      <c r="T88" t="str">
        <f>INDEX(#REF!,MATCH(PIs[[#This Row],[SSGUID]],#REF!,0),2)</f>
        <v>-</v>
      </c>
      <c r="U88">
        <f>INDEX(S2PQ_relational[],MATCH(PIs[[#This Row],[GUID]],S2PQ_relational[PIGUID],0),2)</f>
        <v>0</v>
      </c>
      <c r="V88" t="b">
        <v>0</v>
      </c>
    </row>
    <row r="89" spans="1:22" x14ac:dyDescent="0.25">
      <c r="A89" t="s">
        <v>603</v>
      </c>
      <c r="C89" t="s">
        <v>604</v>
      </c>
      <c r="D89" t="s">
        <v>605</v>
      </c>
      <c r="E89" t="s">
        <v>606</v>
      </c>
      <c r="F89" t="s">
        <v>607</v>
      </c>
      <c r="G89" t="s">
        <v>608</v>
      </c>
      <c r="H89" t="s">
        <v>48</v>
      </c>
      <c r="I89" t="str">
        <f>INDEX(Level[Level],MATCH(PIs[[#This Row],[L]],Level[GUID],0),1)</f>
        <v>Obligación Mayor</v>
      </c>
      <c r="N89" t="s">
        <v>446</v>
      </c>
      <c r="O89" t="str">
        <f>INDEX(#REF!,MATCH(PIs[[#This Row],[SGUID]],#REF!,0),1)</f>
        <v>AQ 21 MUESTREO Y ANÁLISIS DE ESPECIES ACUÁTICAS DE CULTIVO</v>
      </c>
      <c r="P89" t="str">
        <f>INDEX(#REF!,MATCH(PIs[[#This Row],[SGUID]],#REF!,0),2)</f>
        <v>Aunque se espera que la industria acuícola crezca en el futuro, la dependencia del uso de peces de forraje como alimento para otras especies acuáticas de cultivo no debería hacerlo. El abastecimiento sostenible, el empleo eficiente de los ingredientes marinos y el uso de alternativas distintas a los peces de forraje constituyen pasos fundamentales para reducir y eliminar los efectos perjudiciales en el ecosistema marino. Consulte la norma GLOBALG.A.P. para la Fabricación de Alimentos para Animales.</v>
      </c>
      <c r="Q89">
        <f>INDEX(#REF!,MATCH(PIs[[#This Row],[SGUID]],#REF!,0),3)</f>
        <v>2008</v>
      </c>
      <c r="R89" t="s">
        <v>50</v>
      </c>
      <c r="S89" t="str">
        <f>INDEX(#REF!,MATCH(PIs[[#This Row],[SSGUID]],#REF!,0),1)</f>
        <v>-</v>
      </c>
      <c r="T89" t="str">
        <f>INDEX(#REF!,MATCH(PIs[[#This Row],[SSGUID]],#REF!,0),2)</f>
        <v>-</v>
      </c>
      <c r="U89">
        <f>INDEX(S2PQ_relational[],MATCH(PIs[[#This Row],[GUID]],S2PQ_relational[PIGUID],0),2)</f>
        <v>0</v>
      </c>
      <c r="V89" t="b">
        <v>0</v>
      </c>
    </row>
    <row r="90" spans="1:22" x14ac:dyDescent="0.25">
      <c r="A90" t="s">
        <v>609</v>
      </c>
      <c r="C90" t="s">
        <v>610</v>
      </c>
      <c r="D90" t="s">
        <v>611</v>
      </c>
      <c r="E90" t="s">
        <v>612</v>
      </c>
      <c r="F90" t="s">
        <v>613</v>
      </c>
      <c r="G90" t="s">
        <v>614</v>
      </c>
      <c r="H90" t="s">
        <v>223</v>
      </c>
      <c r="I90" t="str">
        <f>INDEX(Level[Level],MATCH(PIs[[#This Row],[L]],Level[GUID],0),1)</f>
        <v>Obligación Menor</v>
      </c>
      <c r="N90" t="s">
        <v>545</v>
      </c>
      <c r="O90" t="str">
        <f>INDEX(#REF!,MATCH(PIs[[#This Row],[SGUID]],#REF!,0),1)</f>
        <v>AQ 20 BIENESTAR, GESTIÓN Y CRÍA DE ESPECIES ACUÁTICAS DE CULTIVO (en todos los puntos de la cadena de producción)</v>
      </c>
      <c r="P90" t="str">
        <f>INDEX(#REF!,MATCH(PIs[[#This Row],[SGUID]],#REF!,0),2)</f>
        <v>-</v>
      </c>
      <c r="Q90">
        <f>INDEX(#REF!,MATCH(PIs[[#This Row],[SGUID]],#REF!,0),3)</f>
        <v>1902</v>
      </c>
      <c r="R90" t="s">
        <v>578</v>
      </c>
      <c r="S90" t="str">
        <f>INDEX(#REF!,MATCH(PIs[[#This Row],[SSGUID]],#REF!,0),1)</f>
        <v>AQ 20.09 Maquinaria y equipos</v>
      </c>
      <c r="T90" t="str">
        <f>INDEX(#REF!,MATCH(PIs[[#This Row],[SSGUID]],#REF!,0),2)</f>
        <v>-</v>
      </c>
      <c r="U90">
        <f>INDEX(S2PQ_relational[],MATCH(PIs[[#This Row],[GUID]],S2PQ_relational[PIGUID],0),2)</f>
        <v>0</v>
      </c>
      <c r="V90" t="b">
        <v>0</v>
      </c>
    </row>
    <row r="91" spans="1:22" x14ac:dyDescent="0.25">
      <c r="A91" t="s">
        <v>615</v>
      </c>
      <c r="C91" t="s">
        <v>616</v>
      </c>
      <c r="D91" t="s">
        <v>617</v>
      </c>
      <c r="E91" t="s">
        <v>618</v>
      </c>
      <c r="F91" t="s">
        <v>619</v>
      </c>
      <c r="G91" t="s">
        <v>620</v>
      </c>
      <c r="H91" t="s">
        <v>48</v>
      </c>
      <c r="I91" t="str">
        <f>INDEX(Level[Level],MATCH(PIs[[#This Row],[L]],Level[GUID],0),1)</f>
        <v>Obligación Mayor</v>
      </c>
      <c r="N91" t="s">
        <v>545</v>
      </c>
      <c r="O91" t="str">
        <f>INDEX(#REF!,MATCH(PIs[[#This Row],[SGUID]],#REF!,0),1)</f>
        <v>AQ 20 BIENESTAR, GESTIÓN Y CRÍA DE ESPECIES ACUÁTICAS DE CULTIVO (en todos los puntos de la cadena de producción)</v>
      </c>
      <c r="P91" t="str">
        <f>INDEX(#REF!,MATCH(PIs[[#This Row],[SGUID]],#REF!,0),2)</f>
        <v>-</v>
      </c>
      <c r="Q91">
        <f>INDEX(#REF!,MATCH(PIs[[#This Row],[SGUID]],#REF!,0),3)</f>
        <v>1902</v>
      </c>
      <c r="R91" t="s">
        <v>578</v>
      </c>
      <c r="S91" t="str">
        <f>INDEX(#REF!,MATCH(PIs[[#This Row],[SSGUID]],#REF!,0),1)</f>
        <v>AQ 20.09 Maquinaria y equipos</v>
      </c>
      <c r="T91" t="str">
        <f>INDEX(#REF!,MATCH(PIs[[#This Row],[SSGUID]],#REF!,0),2)</f>
        <v>-</v>
      </c>
      <c r="U91">
        <f>INDEX(S2PQ_relational[],MATCH(PIs[[#This Row],[GUID]],S2PQ_relational[PIGUID],0),2)</f>
        <v>0</v>
      </c>
      <c r="V91" t="b">
        <v>0</v>
      </c>
    </row>
    <row r="92" spans="1:22" x14ac:dyDescent="0.25">
      <c r="A92" t="s">
        <v>621</v>
      </c>
      <c r="C92" t="s">
        <v>622</v>
      </c>
      <c r="D92" t="s">
        <v>623</v>
      </c>
      <c r="E92" t="s">
        <v>624</v>
      </c>
      <c r="F92" t="s">
        <v>625</v>
      </c>
      <c r="G92" t="s">
        <v>626</v>
      </c>
      <c r="H92" t="s">
        <v>48</v>
      </c>
      <c r="I92" t="str">
        <f>INDEX(Level[Level],MATCH(PIs[[#This Row],[L]],Level[GUID],0),1)</f>
        <v>Obligación Mayor</v>
      </c>
      <c r="N92" t="s">
        <v>545</v>
      </c>
      <c r="O92" t="str">
        <f>INDEX(#REF!,MATCH(PIs[[#This Row],[SGUID]],#REF!,0),1)</f>
        <v>AQ 20 BIENESTAR, GESTIÓN Y CRÍA DE ESPECIES ACUÁTICAS DE CULTIVO (en todos los puntos de la cadena de producción)</v>
      </c>
      <c r="P92" t="str">
        <f>INDEX(#REF!,MATCH(PIs[[#This Row],[SGUID]],#REF!,0),2)</f>
        <v>-</v>
      </c>
      <c r="Q92">
        <f>INDEX(#REF!,MATCH(PIs[[#This Row],[SGUID]],#REF!,0),3)</f>
        <v>1902</v>
      </c>
      <c r="R92" t="s">
        <v>578</v>
      </c>
      <c r="S92" t="str">
        <f>INDEX(#REF!,MATCH(PIs[[#This Row],[SSGUID]],#REF!,0),1)</f>
        <v>AQ 20.09 Maquinaria y equipos</v>
      </c>
      <c r="T92" t="str">
        <f>INDEX(#REF!,MATCH(PIs[[#This Row],[SSGUID]],#REF!,0),2)</f>
        <v>-</v>
      </c>
      <c r="U92">
        <f>INDEX(S2PQ_relational[],MATCH(PIs[[#This Row],[GUID]],S2PQ_relational[PIGUID],0),2)</f>
        <v>0</v>
      </c>
      <c r="V92" t="b">
        <v>0</v>
      </c>
    </row>
    <row r="93" spans="1:22" ht="409.5" x14ac:dyDescent="0.25">
      <c r="A93" t="s">
        <v>627</v>
      </c>
      <c r="C93" t="s">
        <v>628</v>
      </c>
      <c r="D93" t="s">
        <v>629</v>
      </c>
      <c r="E93" t="s">
        <v>630</v>
      </c>
      <c r="F93" t="s">
        <v>631</v>
      </c>
      <c r="G93" s="48" t="s">
        <v>632</v>
      </c>
      <c r="H93" t="s">
        <v>48</v>
      </c>
      <c r="I93" t="str">
        <f>INDEX(Level[Level],MATCH(PIs[[#This Row],[L]],Level[GUID],0),1)</f>
        <v>Obligación Mayor</v>
      </c>
      <c r="N93" t="s">
        <v>545</v>
      </c>
      <c r="O93" t="str">
        <f>INDEX(#REF!,MATCH(PIs[[#This Row],[SGUID]],#REF!,0),1)</f>
        <v>AQ 20 BIENESTAR, GESTIÓN Y CRÍA DE ESPECIES ACUÁTICAS DE CULTIVO (en todos los puntos de la cadena de producción)</v>
      </c>
      <c r="P93" t="str">
        <f>INDEX(#REF!,MATCH(PIs[[#This Row],[SGUID]],#REF!,0),2)</f>
        <v>-</v>
      </c>
      <c r="Q93">
        <f>INDEX(#REF!,MATCH(PIs[[#This Row],[SGUID]],#REF!,0),3)</f>
        <v>1902</v>
      </c>
      <c r="R93" t="s">
        <v>633</v>
      </c>
      <c r="S93" t="str">
        <f>INDEX(#REF!,MATCH(PIs[[#This Row],[SSGUID]],#REF!,0),1)</f>
        <v>AQ 20.08 Bioseguridad</v>
      </c>
      <c r="T93" t="str">
        <f>INDEX(#REF!,MATCH(PIs[[#This Row],[SSGUID]],#REF!,0),2)</f>
        <v>-</v>
      </c>
      <c r="U93">
        <f>INDEX(S2PQ_relational[],MATCH(PIs[[#This Row],[GUID]],S2PQ_relational[PIGUID],0),2)</f>
        <v>0</v>
      </c>
      <c r="V93" t="b">
        <v>1</v>
      </c>
    </row>
    <row r="94" spans="1:22" x14ac:dyDescent="0.25">
      <c r="A94" t="s">
        <v>634</v>
      </c>
      <c r="C94" t="s">
        <v>635</v>
      </c>
      <c r="D94" t="s">
        <v>636</v>
      </c>
      <c r="E94" t="s">
        <v>637</v>
      </c>
      <c r="F94" t="s">
        <v>638</v>
      </c>
      <c r="G94" t="s">
        <v>639</v>
      </c>
      <c r="H94" t="s">
        <v>48</v>
      </c>
      <c r="I94" t="str">
        <f>INDEX(Level[Level],MATCH(PIs[[#This Row],[L]],Level[GUID],0),1)</f>
        <v>Obligación Mayor</v>
      </c>
      <c r="N94" t="s">
        <v>545</v>
      </c>
      <c r="O94" t="str">
        <f>INDEX(#REF!,MATCH(PIs[[#This Row],[SGUID]],#REF!,0),1)</f>
        <v>AQ 20 BIENESTAR, GESTIÓN Y CRÍA DE ESPECIES ACUÁTICAS DE CULTIVO (en todos los puntos de la cadena de producción)</v>
      </c>
      <c r="P94" t="str">
        <f>INDEX(#REF!,MATCH(PIs[[#This Row],[SGUID]],#REF!,0),2)</f>
        <v>-</v>
      </c>
      <c r="Q94">
        <f>INDEX(#REF!,MATCH(PIs[[#This Row],[SGUID]],#REF!,0),3)</f>
        <v>1902</v>
      </c>
      <c r="R94" t="s">
        <v>633</v>
      </c>
      <c r="S94" t="str">
        <f>INDEX(#REF!,MATCH(PIs[[#This Row],[SSGUID]],#REF!,0),1)</f>
        <v>AQ 20.08 Bioseguridad</v>
      </c>
      <c r="T94" t="str">
        <f>INDEX(#REF!,MATCH(PIs[[#This Row],[SSGUID]],#REF!,0),2)</f>
        <v>-</v>
      </c>
      <c r="U94">
        <f>INDEX(S2PQ_relational[],MATCH(PIs[[#This Row],[GUID]],S2PQ_relational[PIGUID],0),2)</f>
        <v>0</v>
      </c>
      <c r="V94" t="b">
        <v>0</v>
      </c>
    </row>
    <row r="95" spans="1:22" x14ac:dyDescent="0.25">
      <c r="A95" t="s">
        <v>640</v>
      </c>
      <c r="C95" t="s">
        <v>641</v>
      </c>
      <c r="D95" t="s">
        <v>642</v>
      </c>
      <c r="E95" t="s">
        <v>643</v>
      </c>
      <c r="F95" t="s">
        <v>644</v>
      </c>
      <c r="G95" t="s">
        <v>645</v>
      </c>
      <c r="H95" t="s">
        <v>48</v>
      </c>
      <c r="I95" t="str">
        <f>INDEX(Level[Level],MATCH(PIs[[#This Row],[L]],Level[GUID],0),1)</f>
        <v>Obligación Mayor</v>
      </c>
      <c r="N95" t="s">
        <v>545</v>
      </c>
      <c r="O95" t="str">
        <f>INDEX(#REF!,MATCH(PIs[[#This Row],[SGUID]],#REF!,0),1)</f>
        <v>AQ 20 BIENESTAR, GESTIÓN Y CRÍA DE ESPECIES ACUÁTICAS DE CULTIVO (en todos los puntos de la cadena de producción)</v>
      </c>
      <c r="P95" t="str">
        <f>INDEX(#REF!,MATCH(PIs[[#This Row],[SGUID]],#REF!,0),2)</f>
        <v>-</v>
      </c>
      <c r="Q95">
        <f>INDEX(#REF!,MATCH(PIs[[#This Row],[SGUID]],#REF!,0),3)</f>
        <v>1902</v>
      </c>
      <c r="R95" t="s">
        <v>633</v>
      </c>
      <c r="S95" t="str">
        <f>INDEX(#REF!,MATCH(PIs[[#This Row],[SSGUID]],#REF!,0),1)</f>
        <v>AQ 20.08 Bioseguridad</v>
      </c>
      <c r="T95" t="str">
        <f>INDEX(#REF!,MATCH(PIs[[#This Row],[SSGUID]],#REF!,0),2)</f>
        <v>-</v>
      </c>
      <c r="U95">
        <f>INDEX(S2PQ_relational[],MATCH(PIs[[#This Row],[GUID]],S2PQ_relational[PIGUID],0),2)</f>
        <v>0</v>
      </c>
      <c r="V95" t="b">
        <v>0</v>
      </c>
    </row>
    <row r="96" spans="1:22" ht="409.5" x14ac:dyDescent="0.25">
      <c r="A96" t="s">
        <v>646</v>
      </c>
      <c r="C96" t="s">
        <v>647</v>
      </c>
      <c r="D96" t="s">
        <v>648</v>
      </c>
      <c r="E96" t="s">
        <v>649</v>
      </c>
      <c r="F96" t="s">
        <v>650</v>
      </c>
      <c r="G96" s="48" t="s">
        <v>651</v>
      </c>
      <c r="H96" t="s">
        <v>48</v>
      </c>
      <c r="I96" t="str">
        <f>INDEX(Level[Level],MATCH(PIs[[#This Row],[L]],Level[GUID],0),1)</f>
        <v>Obligación Mayor</v>
      </c>
      <c r="N96" t="s">
        <v>327</v>
      </c>
      <c r="O96" t="str">
        <f>INDEX(#REF!,MATCH(PIs[[#This Row],[SGUID]],#REF!,0),1)</f>
        <v>AQ 02 DOCUMENTOS INTERNOS</v>
      </c>
      <c r="P96" t="str">
        <f>INDEX(#REF!,MATCH(PIs[[#This Row],[SGUID]],#REF!,0),2)</f>
        <v>-</v>
      </c>
      <c r="Q96">
        <f>INDEX(#REF!,MATCH(PIs[[#This Row],[SGUID]],#REF!,0),3)</f>
        <v>103</v>
      </c>
      <c r="R96" t="s">
        <v>50</v>
      </c>
      <c r="S96" t="str">
        <f>INDEX(#REF!,MATCH(PIs[[#This Row],[SSGUID]],#REF!,0),1)</f>
        <v>-</v>
      </c>
      <c r="T96" t="str">
        <f>INDEX(#REF!,MATCH(PIs[[#This Row],[SSGUID]],#REF!,0),2)</f>
        <v>-</v>
      </c>
      <c r="U96">
        <f>INDEX(S2PQ_relational[],MATCH(PIs[[#This Row],[GUID]],S2PQ_relational[PIGUID],0),2)</f>
        <v>0</v>
      </c>
      <c r="V96" t="b">
        <v>0</v>
      </c>
    </row>
    <row r="97" spans="1:22" x14ac:dyDescent="0.25">
      <c r="A97" t="s">
        <v>652</v>
      </c>
      <c r="C97" t="s">
        <v>653</v>
      </c>
      <c r="D97" t="s">
        <v>654</v>
      </c>
      <c r="E97" t="s">
        <v>655</v>
      </c>
      <c r="F97" t="s">
        <v>656</v>
      </c>
      <c r="G97" t="s">
        <v>657</v>
      </c>
      <c r="H97" t="s">
        <v>48</v>
      </c>
      <c r="I97" t="str">
        <f>INDEX(Level[Level],MATCH(PIs[[#This Row],[L]],Level[GUID],0),1)</f>
        <v>Obligación Mayor</v>
      </c>
      <c r="N97" t="s">
        <v>545</v>
      </c>
      <c r="O97" t="str">
        <f>INDEX(#REF!,MATCH(PIs[[#This Row],[SGUID]],#REF!,0),1)</f>
        <v>AQ 20 BIENESTAR, GESTIÓN Y CRÍA DE ESPECIES ACUÁTICAS DE CULTIVO (en todos los puntos de la cadena de producción)</v>
      </c>
      <c r="P97" t="str">
        <f>INDEX(#REF!,MATCH(PIs[[#This Row],[SGUID]],#REF!,0),2)</f>
        <v>-</v>
      </c>
      <c r="Q97">
        <f>INDEX(#REF!,MATCH(PIs[[#This Row],[SGUID]],#REF!,0),3)</f>
        <v>1902</v>
      </c>
      <c r="R97" t="s">
        <v>633</v>
      </c>
      <c r="S97" t="str">
        <f>INDEX(#REF!,MATCH(PIs[[#This Row],[SSGUID]],#REF!,0),1)</f>
        <v>AQ 20.08 Bioseguridad</v>
      </c>
      <c r="T97" t="str">
        <f>INDEX(#REF!,MATCH(PIs[[#This Row],[SSGUID]],#REF!,0),2)</f>
        <v>-</v>
      </c>
      <c r="U97">
        <f>INDEX(S2PQ_relational[],MATCH(PIs[[#This Row],[GUID]],S2PQ_relational[PIGUID],0),2)</f>
        <v>0</v>
      </c>
      <c r="V97" t="b">
        <v>0</v>
      </c>
    </row>
    <row r="98" spans="1:22" ht="285" x14ac:dyDescent="0.25">
      <c r="A98" t="s">
        <v>658</v>
      </c>
      <c r="C98" t="s">
        <v>659</v>
      </c>
      <c r="D98" t="s">
        <v>660</v>
      </c>
      <c r="E98" t="s">
        <v>661</v>
      </c>
      <c r="F98" t="s">
        <v>662</v>
      </c>
      <c r="G98" s="48" t="s">
        <v>663</v>
      </c>
      <c r="H98" t="s">
        <v>48</v>
      </c>
      <c r="I98" t="str">
        <f>INDEX(Level[Level],MATCH(PIs[[#This Row],[L]],Level[GUID],0),1)</f>
        <v>Obligación Mayor</v>
      </c>
      <c r="N98" t="s">
        <v>545</v>
      </c>
      <c r="O98" t="str">
        <f>INDEX(#REF!,MATCH(PIs[[#This Row],[SGUID]],#REF!,0),1)</f>
        <v>AQ 20 BIENESTAR, GESTIÓN Y CRÍA DE ESPECIES ACUÁTICAS DE CULTIVO (en todos los puntos de la cadena de producción)</v>
      </c>
      <c r="P98" t="str">
        <f>INDEX(#REF!,MATCH(PIs[[#This Row],[SGUID]],#REF!,0),2)</f>
        <v>-</v>
      </c>
      <c r="Q98">
        <f>INDEX(#REF!,MATCH(PIs[[#This Row],[SGUID]],#REF!,0),3)</f>
        <v>1902</v>
      </c>
      <c r="R98" t="s">
        <v>633</v>
      </c>
      <c r="S98" t="str">
        <f>INDEX(#REF!,MATCH(PIs[[#This Row],[SSGUID]],#REF!,0),1)</f>
        <v>AQ 20.08 Bioseguridad</v>
      </c>
      <c r="T98" t="str">
        <f>INDEX(#REF!,MATCH(PIs[[#This Row],[SSGUID]],#REF!,0),2)</f>
        <v>-</v>
      </c>
      <c r="U98">
        <f>INDEX(S2PQ_relational[],MATCH(PIs[[#This Row],[GUID]],S2PQ_relational[PIGUID],0),2)</f>
        <v>0</v>
      </c>
      <c r="V98" t="b">
        <v>1</v>
      </c>
    </row>
    <row r="99" spans="1:22" x14ac:dyDescent="0.25">
      <c r="A99" t="s">
        <v>664</v>
      </c>
      <c r="C99" t="s">
        <v>665</v>
      </c>
      <c r="D99" t="s">
        <v>666</v>
      </c>
      <c r="E99" t="s">
        <v>667</v>
      </c>
      <c r="F99" t="s">
        <v>668</v>
      </c>
      <c r="G99" t="s">
        <v>669</v>
      </c>
      <c r="H99" t="s">
        <v>48</v>
      </c>
      <c r="I99" t="str">
        <f>INDEX(Level[Level],MATCH(PIs[[#This Row],[L]],Level[GUID],0),1)</f>
        <v>Obligación Mayor</v>
      </c>
      <c r="N99" t="s">
        <v>545</v>
      </c>
      <c r="O99" t="str">
        <f>INDEX(#REF!,MATCH(PIs[[#This Row],[SGUID]],#REF!,0),1)</f>
        <v>AQ 20 BIENESTAR, GESTIÓN Y CRÍA DE ESPECIES ACUÁTICAS DE CULTIVO (en todos los puntos de la cadena de producción)</v>
      </c>
      <c r="P99" t="str">
        <f>INDEX(#REF!,MATCH(PIs[[#This Row],[SGUID]],#REF!,0),2)</f>
        <v>-</v>
      </c>
      <c r="Q99">
        <f>INDEX(#REF!,MATCH(PIs[[#This Row],[SGUID]],#REF!,0),3)</f>
        <v>1902</v>
      </c>
      <c r="R99" t="s">
        <v>633</v>
      </c>
      <c r="S99" t="str">
        <f>INDEX(#REF!,MATCH(PIs[[#This Row],[SSGUID]],#REF!,0),1)</f>
        <v>AQ 20.08 Bioseguridad</v>
      </c>
      <c r="T99" t="str">
        <f>INDEX(#REF!,MATCH(PIs[[#This Row],[SSGUID]],#REF!,0),2)</f>
        <v>-</v>
      </c>
      <c r="U99">
        <f>INDEX(S2PQ_relational[],MATCH(PIs[[#This Row],[GUID]],S2PQ_relational[PIGUID],0),2)</f>
        <v>0</v>
      </c>
      <c r="V99" t="b">
        <v>0</v>
      </c>
    </row>
    <row r="100" spans="1:22" x14ac:dyDescent="0.25">
      <c r="A100" t="s">
        <v>670</v>
      </c>
      <c r="C100" t="s">
        <v>671</v>
      </c>
      <c r="D100" t="s">
        <v>672</v>
      </c>
      <c r="E100" t="s">
        <v>673</v>
      </c>
      <c r="F100" t="s">
        <v>674</v>
      </c>
      <c r="G100" t="s">
        <v>675</v>
      </c>
      <c r="H100" t="s">
        <v>48</v>
      </c>
      <c r="I100" t="str">
        <f>INDEX(Level[Level],MATCH(PIs[[#This Row],[L]],Level[GUID],0),1)</f>
        <v>Obligación Mayor</v>
      </c>
      <c r="N100" t="s">
        <v>545</v>
      </c>
      <c r="O100" t="str">
        <f>INDEX(#REF!,MATCH(PIs[[#This Row],[SGUID]],#REF!,0),1)</f>
        <v>AQ 20 BIENESTAR, GESTIÓN Y CRÍA DE ESPECIES ACUÁTICAS DE CULTIVO (en todos los puntos de la cadena de producción)</v>
      </c>
      <c r="P100" t="str">
        <f>INDEX(#REF!,MATCH(PIs[[#This Row],[SGUID]],#REF!,0),2)</f>
        <v>-</v>
      </c>
      <c r="Q100">
        <f>INDEX(#REF!,MATCH(PIs[[#This Row],[SGUID]],#REF!,0),3)</f>
        <v>1902</v>
      </c>
      <c r="R100" t="s">
        <v>633</v>
      </c>
      <c r="S100" t="str">
        <f>INDEX(#REF!,MATCH(PIs[[#This Row],[SSGUID]],#REF!,0),1)</f>
        <v>AQ 20.08 Bioseguridad</v>
      </c>
      <c r="T100" t="str">
        <f>INDEX(#REF!,MATCH(PIs[[#This Row],[SSGUID]],#REF!,0),2)</f>
        <v>-</v>
      </c>
      <c r="U100">
        <f>INDEX(S2PQ_relational[],MATCH(PIs[[#This Row],[GUID]],S2PQ_relational[PIGUID],0),2)</f>
        <v>0</v>
      </c>
      <c r="V100" t="b">
        <v>0</v>
      </c>
    </row>
    <row r="101" spans="1:22" ht="409.5" x14ac:dyDescent="0.25">
      <c r="A101" t="s">
        <v>676</v>
      </c>
      <c r="C101" t="s">
        <v>677</v>
      </c>
      <c r="D101" t="s">
        <v>678</v>
      </c>
      <c r="E101" t="s">
        <v>679</v>
      </c>
      <c r="F101" t="s">
        <v>680</v>
      </c>
      <c r="G101" s="48" t="s">
        <v>681</v>
      </c>
      <c r="H101" t="s">
        <v>48</v>
      </c>
      <c r="I101" t="str">
        <f>INDEX(Level[Level],MATCH(PIs[[#This Row],[L]],Level[GUID],0),1)</f>
        <v>Obligación Mayor</v>
      </c>
      <c r="N101" t="s">
        <v>545</v>
      </c>
      <c r="O101" t="str">
        <f>INDEX(#REF!,MATCH(PIs[[#This Row],[SGUID]],#REF!,0),1)</f>
        <v>AQ 20 BIENESTAR, GESTIÓN Y CRÍA DE ESPECIES ACUÁTICAS DE CULTIVO (en todos los puntos de la cadena de producción)</v>
      </c>
      <c r="P101" t="str">
        <f>INDEX(#REF!,MATCH(PIs[[#This Row],[SGUID]],#REF!,0),2)</f>
        <v>-</v>
      </c>
      <c r="Q101">
        <f>INDEX(#REF!,MATCH(PIs[[#This Row],[SGUID]],#REF!,0),3)</f>
        <v>1902</v>
      </c>
      <c r="R101" t="s">
        <v>633</v>
      </c>
      <c r="S101" t="str">
        <f>INDEX(#REF!,MATCH(PIs[[#This Row],[SSGUID]],#REF!,0),1)</f>
        <v>AQ 20.08 Bioseguridad</v>
      </c>
      <c r="T101" t="str">
        <f>INDEX(#REF!,MATCH(PIs[[#This Row],[SSGUID]],#REF!,0),2)</f>
        <v>-</v>
      </c>
      <c r="U101">
        <f>INDEX(S2PQ_relational[],MATCH(PIs[[#This Row],[GUID]],S2PQ_relational[PIGUID],0),2)</f>
        <v>0</v>
      </c>
      <c r="V101" t="b">
        <v>1</v>
      </c>
    </row>
    <row r="102" spans="1:22" ht="409.5" x14ac:dyDescent="0.25">
      <c r="A102" t="s">
        <v>682</v>
      </c>
      <c r="C102" t="s">
        <v>683</v>
      </c>
      <c r="D102" t="s">
        <v>684</v>
      </c>
      <c r="E102" t="s">
        <v>685</v>
      </c>
      <c r="F102" t="s">
        <v>686</v>
      </c>
      <c r="G102" s="48" t="s">
        <v>687</v>
      </c>
      <c r="H102" t="s">
        <v>48</v>
      </c>
      <c r="I102" t="str">
        <f>INDEX(Level[Level],MATCH(PIs[[#This Row],[L]],Level[GUID],0),1)</f>
        <v>Obligación Mayor</v>
      </c>
      <c r="N102" t="s">
        <v>545</v>
      </c>
      <c r="O102" t="str">
        <f>INDEX(#REF!,MATCH(PIs[[#This Row],[SGUID]],#REF!,0),1)</f>
        <v>AQ 20 BIENESTAR, GESTIÓN Y CRÍA DE ESPECIES ACUÁTICAS DE CULTIVO (en todos los puntos de la cadena de producción)</v>
      </c>
      <c r="P102" t="str">
        <f>INDEX(#REF!,MATCH(PIs[[#This Row],[SGUID]],#REF!,0),2)</f>
        <v>-</v>
      </c>
      <c r="Q102">
        <f>INDEX(#REF!,MATCH(PIs[[#This Row],[SGUID]],#REF!,0),3)</f>
        <v>1902</v>
      </c>
      <c r="R102" t="s">
        <v>633</v>
      </c>
      <c r="S102" t="str">
        <f>INDEX(#REF!,MATCH(PIs[[#This Row],[SSGUID]],#REF!,0),1)</f>
        <v>AQ 20.08 Bioseguridad</v>
      </c>
      <c r="T102" t="str">
        <f>INDEX(#REF!,MATCH(PIs[[#This Row],[SSGUID]],#REF!,0),2)</f>
        <v>-</v>
      </c>
      <c r="U102">
        <f>INDEX(S2PQ_relational[],MATCH(PIs[[#This Row],[GUID]],S2PQ_relational[PIGUID],0),2)</f>
        <v>0</v>
      </c>
      <c r="V102" t="b">
        <v>1</v>
      </c>
    </row>
    <row r="103" spans="1:22" ht="409.5" x14ac:dyDescent="0.25">
      <c r="A103" t="s">
        <v>688</v>
      </c>
      <c r="C103" t="s">
        <v>689</v>
      </c>
      <c r="D103" t="s">
        <v>690</v>
      </c>
      <c r="E103" t="s">
        <v>691</v>
      </c>
      <c r="F103" t="s">
        <v>692</v>
      </c>
      <c r="G103" s="48" t="s">
        <v>693</v>
      </c>
      <c r="H103" t="s">
        <v>48</v>
      </c>
      <c r="I103" t="str">
        <f>INDEX(Level[Level],MATCH(PIs[[#This Row],[L]],Level[GUID],0),1)</f>
        <v>Obligación Mayor</v>
      </c>
      <c r="N103" t="s">
        <v>545</v>
      </c>
      <c r="O103" t="str">
        <f>INDEX(#REF!,MATCH(PIs[[#This Row],[SGUID]],#REF!,0),1)</f>
        <v>AQ 20 BIENESTAR, GESTIÓN Y CRÍA DE ESPECIES ACUÁTICAS DE CULTIVO (en todos los puntos de la cadena de producción)</v>
      </c>
      <c r="P103" t="str">
        <f>INDEX(#REF!,MATCH(PIs[[#This Row],[SGUID]],#REF!,0),2)</f>
        <v>-</v>
      </c>
      <c r="Q103">
        <f>INDEX(#REF!,MATCH(PIs[[#This Row],[SGUID]],#REF!,0),3)</f>
        <v>1902</v>
      </c>
      <c r="R103" t="s">
        <v>633</v>
      </c>
      <c r="S103" t="str">
        <f>INDEX(#REF!,MATCH(PIs[[#This Row],[SSGUID]],#REF!,0),1)</f>
        <v>AQ 20.08 Bioseguridad</v>
      </c>
      <c r="T103" t="str">
        <f>INDEX(#REF!,MATCH(PIs[[#This Row],[SSGUID]],#REF!,0),2)</f>
        <v>-</v>
      </c>
      <c r="U103">
        <f>INDEX(S2PQ_relational[],MATCH(PIs[[#This Row],[GUID]],S2PQ_relational[PIGUID],0),2)</f>
        <v>0</v>
      </c>
      <c r="V103" t="b">
        <v>1</v>
      </c>
    </row>
    <row r="104" spans="1:22" x14ac:dyDescent="0.25">
      <c r="A104" t="s">
        <v>694</v>
      </c>
      <c r="C104" t="s">
        <v>695</v>
      </c>
      <c r="D104" t="s">
        <v>696</v>
      </c>
      <c r="E104" t="s">
        <v>697</v>
      </c>
      <c r="F104" t="s">
        <v>698</v>
      </c>
      <c r="G104" t="s">
        <v>699</v>
      </c>
      <c r="H104" t="s">
        <v>48</v>
      </c>
      <c r="I104" t="str">
        <f>INDEX(Level[Level],MATCH(PIs[[#This Row],[L]],Level[GUID],0),1)</f>
        <v>Obligación Mayor</v>
      </c>
      <c r="N104" t="s">
        <v>545</v>
      </c>
      <c r="O104" t="str">
        <f>INDEX(#REF!,MATCH(PIs[[#This Row],[SGUID]],#REF!,0),1)</f>
        <v>AQ 20 BIENESTAR, GESTIÓN Y CRÍA DE ESPECIES ACUÁTICAS DE CULTIVO (en todos los puntos de la cadena de producción)</v>
      </c>
      <c r="P104" t="str">
        <f>INDEX(#REF!,MATCH(PIs[[#This Row],[SGUID]],#REF!,0),2)</f>
        <v>-</v>
      </c>
      <c r="Q104">
        <f>INDEX(#REF!,MATCH(PIs[[#This Row],[SGUID]],#REF!,0),3)</f>
        <v>1902</v>
      </c>
      <c r="R104" t="s">
        <v>700</v>
      </c>
      <c r="S104" t="str">
        <f>INDEX(#REF!,MATCH(PIs[[#This Row],[SSGUID]],#REF!,0),1)</f>
        <v>AQ 20.03 Tratamientos</v>
      </c>
      <c r="T104" t="str">
        <f>INDEX(#REF!,MATCH(PIs[[#This Row],[SSGUID]],#REF!,0),2)</f>
        <v>-</v>
      </c>
      <c r="U104">
        <f>INDEX(S2PQ_relational[],MATCH(PIs[[#This Row],[GUID]],S2PQ_relational[PIGUID],0),2)</f>
        <v>0</v>
      </c>
      <c r="V104" t="b">
        <v>0</v>
      </c>
    </row>
    <row r="105" spans="1:22" ht="409.5" x14ac:dyDescent="0.25">
      <c r="A105" t="s">
        <v>701</v>
      </c>
      <c r="C105" t="s">
        <v>702</v>
      </c>
      <c r="D105" t="s">
        <v>703</v>
      </c>
      <c r="E105" t="s">
        <v>704</v>
      </c>
      <c r="F105" t="s">
        <v>705</v>
      </c>
      <c r="G105" s="48" t="s">
        <v>706</v>
      </c>
      <c r="H105" t="s">
        <v>48</v>
      </c>
      <c r="I105" t="str">
        <f>INDEX(Level[Level],MATCH(PIs[[#This Row],[L]],Level[GUID],0),1)</f>
        <v>Obligación Mayor</v>
      </c>
      <c r="N105" t="s">
        <v>545</v>
      </c>
      <c r="O105" t="str">
        <f>INDEX(#REF!,MATCH(PIs[[#This Row],[SGUID]],#REF!,0),1)</f>
        <v>AQ 20 BIENESTAR, GESTIÓN Y CRÍA DE ESPECIES ACUÁTICAS DE CULTIVO (en todos los puntos de la cadena de producción)</v>
      </c>
      <c r="P105" t="str">
        <f>INDEX(#REF!,MATCH(PIs[[#This Row],[SGUID]],#REF!,0),2)</f>
        <v>-</v>
      </c>
      <c r="Q105">
        <f>INDEX(#REF!,MATCH(PIs[[#This Row],[SGUID]],#REF!,0),3)</f>
        <v>1902</v>
      </c>
      <c r="R105" t="s">
        <v>707</v>
      </c>
      <c r="S105" t="str">
        <f>INDEX(#REF!,MATCH(PIs[[#This Row],[SSGUID]],#REF!,0),1)</f>
        <v>AQ 20.02 Salud y bienestar de las especies acuáticas de cultivo</v>
      </c>
      <c r="T105" t="str">
        <f>INDEX(#REF!,MATCH(PIs[[#This Row],[SSGUID]],#REF!,0),2)</f>
        <v>-</v>
      </c>
      <c r="U105">
        <f>INDEX(S2PQ_relational[],MATCH(PIs[[#This Row],[GUID]],S2PQ_relational[PIGUID],0),2)</f>
        <v>0</v>
      </c>
      <c r="V105" t="b">
        <v>0</v>
      </c>
    </row>
    <row r="106" spans="1:22" ht="409.5" x14ac:dyDescent="0.25">
      <c r="A106" t="s">
        <v>708</v>
      </c>
      <c r="C106" t="s">
        <v>709</v>
      </c>
      <c r="D106" t="s">
        <v>710</v>
      </c>
      <c r="E106" t="s">
        <v>711</v>
      </c>
      <c r="F106" t="s">
        <v>712</v>
      </c>
      <c r="G106" s="48" t="s">
        <v>713</v>
      </c>
      <c r="H106" t="s">
        <v>48</v>
      </c>
      <c r="I106" t="str">
        <f>INDEX(Level[Level],MATCH(PIs[[#This Row],[L]],Level[GUID],0),1)</f>
        <v>Obligación Mayor</v>
      </c>
      <c r="N106" t="s">
        <v>545</v>
      </c>
      <c r="O106" t="str">
        <f>INDEX(#REF!,MATCH(PIs[[#This Row],[SGUID]],#REF!,0),1)</f>
        <v>AQ 20 BIENESTAR, GESTIÓN Y CRÍA DE ESPECIES ACUÁTICAS DE CULTIVO (en todos los puntos de la cadena de producción)</v>
      </c>
      <c r="P106" t="str">
        <f>INDEX(#REF!,MATCH(PIs[[#This Row],[SGUID]],#REF!,0),2)</f>
        <v>-</v>
      </c>
      <c r="Q106">
        <f>INDEX(#REF!,MATCH(PIs[[#This Row],[SGUID]],#REF!,0),3)</f>
        <v>1902</v>
      </c>
      <c r="R106" t="s">
        <v>707</v>
      </c>
      <c r="S106" t="str">
        <f>INDEX(#REF!,MATCH(PIs[[#This Row],[SSGUID]],#REF!,0),1)</f>
        <v>AQ 20.02 Salud y bienestar de las especies acuáticas de cultivo</v>
      </c>
      <c r="T106" t="str">
        <f>INDEX(#REF!,MATCH(PIs[[#This Row],[SSGUID]],#REF!,0),2)</f>
        <v>-</v>
      </c>
      <c r="U106" t="str">
        <f>INDEX(S2PQ_relational[],MATCH(PIs[[#This Row],[GUID]],S2PQ_relational[PIGUID],0),2)</f>
        <v>2yXFJzIdqKK8uQxdr4Zrt9</v>
      </c>
      <c r="V106" t="b">
        <v>0</v>
      </c>
    </row>
    <row r="107" spans="1:22" x14ac:dyDescent="0.25">
      <c r="A107" t="s">
        <v>714</v>
      </c>
      <c r="C107" t="s">
        <v>715</v>
      </c>
      <c r="D107" t="s">
        <v>716</v>
      </c>
      <c r="E107" t="s">
        <v>717</v>
      </c>
      <c r="F107" t="s">
        <v>718</v>
      </c>
      <c r="G107" t="s">
        <v>719</v>
      </c>
      <c r="H107" t="s">
        <v>48</v>
      </c>
      <c r="I107" t="str">
        <f>INDEX(Level[Level],MATCH(PIs[[#This Row],[L]],Level[GUID],0),1)</f>
        <v>Obligación Mayor</v>
      </c>
      <c r="N107" t="s">
        <v>327</v>
      </c>
      <c r="O107" t="str">
        <f>INDEX(#REF!,MATCH(PIs[[#This Row],[SGUID]],#REF!,0),1)</f>
        <v>AQ 02 DOCUMENTOS INTERNOS</v>
      </c>
      <c r="P107" t="str">
        <f>INDEX(#REF!,MATCH(PIs[[#This Row],[SGUID]],#REF!,0),2)</f>
        <v>-</v>
      </c>
      <c r="Q107">
        <f>INDEX(#REF!,MATCH(PIs[[#This Row],[SGUID]],#REF!,0),3)</f>
        <v>103</v>
      </c>
      <c r="R107" t="s">
        <v>50</v>
      </c>
      <c r="S107" t="str">
        <f>INDEX(#REF!,MATCH(PIs[[#This Row],[SSGUID]],#REF!,0),1)</f>
        <v>-</v>
      </c>
      <c r="T107" t="str">
        <f>INDEX(#REF!,MATCH(PIs[[#This Row],[SSGUID]],#REF!,0),2)</f>
        <v>-</v>
      </c>
      <c r="U107">
        <f>INDEX(S2PQ_relational[],MATCH(PIs[[#This Row],[GUID]],S2PQ_relational[PIGUID],0),2)</f>
        <v>0</v>
      </c>
      <c r="V107" t="b">
        <v>0</v>
      </c>
    </row>
    <row r="108" spans="1:22" x14ac:dyDescent="0.25">
      <c r="A108" t="s">
        <v>720</v>
      </c>
      <c r="C108" t="s">
        <v>721</v>
      </c>
      <c r="D108" t="s">
        <v>722</v>
      </c>
      <c r="E108" t="s">
        <v>723</v>
      </c>
      <c r="F108" t="s">
        <v>724</v>
      </c>
      <c r="G108" t="s">
        <v>725</v>
      </c>
      <c r="H108" t="s">
        <v>48</v>
      </c>
      <c r="I108" t="str">
        <f>INDEX(Level[Level],MATCH(PIs[[#This Row],[L]],Level[GUID],0),1)</f>
        <v>Obligación Mayor</v>
      </c>
      <c r="N108" t="s">
        <v>545</v>
      </c>
      <c r="O108" t="str">
        <f>INDEX(#REF!,MATCH(PIs[[#This Row],[SGUID]],#REF!,0),1)</f>
        <v>AQ 20 BIENESTAR, GESTIÓN Y CRÍA DE ESPECIES ACUÁTICAS DE CULTIVO (en todos los puntos de la cadena de producción)</v>
      </c>
      <c r="P108" t="str">
        <f>INDEX(#REF!,MATCH(PIs[[#This Row],[SGUID]],#REF!,0),2)</f>
        <v>-</v>
      </c>
      <c r="Q108">
        <f>INDEX(#REF!,MATCH(PIs[[#This Row],[SGUID]],#REF!,0),3)</f>
        <v>1902</v>
      </c>
      <c r="R108" t="s">
        <v>700</v>
      </c>
      <c r="S108" t="str">
        <f>INDEX(#REF!,MATCH(PIs[[#This Row],[SSGUID]],#REF!,0),1)</f>
        <v>AQ 20.03 Tratamientos</v>
      </c>
      <c r="T108" t="str">
        <f>INDEX(#REF!,MATCH(PIs[[#This Row],[SSGUID]],#REF!,0),2)</f>
        <v>-</v>
      </c>
      <c r="U108">
        <f>INDEX(S2PQ_relational[],MATCH(PIs[[#This Row],[GUID]],S2PQ_relational[PIGUID],0),2)</f>
        <v>0</v>
      </c>
      <c r="V108" t="b">
        <v>0</v>
      </c>
    </row>
    <row r="109" spans="1:22" ht="409.5" x14ac:dyDescent="0.25">
      <c r="A109" t="s">
        <v>726</v>
      </c>
      <c r="C109" t="s">
        <v>727</v>
      </c>
      <c r="D109" t="s">
        <v>728</v>
      </c>
      <c r="E109" t="s">
        <v>729</v>
      </c>
      <c r="F109" t="s">
        <v>730</v>
      </c>
      <c r="G109" s="48" t="s">
        <v>731</v>
      </c>
      <c r="H109" t="s">
        <v>48</v>
      </c>
      <c r="I109" t="str">
        <f>INDEX(Level[Level],MATCH(PIs[[#This Row],[L]],Level[GUID],0),1)</f>
        <v>Obligación Mayor</v>
      </c>
      <c r="N109" t="s">
        <v>327</v>
      </c>
      <c r="O109" t="str">
        <f>INDEX(#REF!,MATCH(PIs[[#This Row],[SGUID]],#REF!,0),1)</f>
        <v>AQ 02 DOCUMENTOS INTERNOS</v>
      </c>
      <c r="P109" t="str">
        <f>INDEX(#REF!,MATCH(PIs[[#This Row],[SGUID]],#REF!,0),2)</f>
        <v>-</v>
      </c>
      <c r="Q109">
        <f>INDEX(#REF!,MATCH(PIs[[#This Row],[SGUID]],#REF!,0),3)</f>
        <v>103</v>
      </c>
      <c r="R109" t="s">
        <v>50</v>
      </c>
      <c r="S109" t="str">
        <f>INDEX(#REF!,MATCH(PIs[[#This Row],[SSGUID]],#REF!,0),1)</f>
        <v>-</v>
      </c>
      <c r="T109" t="str">
        <f>INDEX(#REF!,MATCH(PIs[[#This Row],[SSGUID]],#REF!,0),2)</f>
        <v>-</v>
      </c>
      <c r="U109">
        <f>INDEX(S2PQ_relational[],MATCH(PIs[[#This Row],[GUID]],S2PQ_relational[PIGUID],0),2)</f>
        <v>0</v>
      </c>
      <c r="V109" t="b">
        <v>1</v>
      </c>
    </row>
    <row r="110" spans="1:22" x14ac:dyDescent="0.25">
      <c r="A110" t="s">
        <v>732</v>
      </c>
      <c r="C110" t="s">
        <v>733</v>
      </c>
      <c r="D110" t="s">
        <v>734</v>
      </c>
      <c r="E110" t="s">
        <v>735</v>
      </c>
      <c r="F110" t="s">
        <v>736</v>
      </c>
      <c r="G110" t="s">
        <v>737</v>
      </c>
      <c r="H110" t="s">
        <v>48</v>
      </c>
      <c r="I110" t="str">
        <f>INDEX(Level[Level],MATCH(PIs[[#This Row],[L]],Level[GUID],0),1)</f>
        <v>Obligación Mayor</v>
      </c>
      <c r="N110" t="s">
        <v>545</v>
      </c>
      <c r="O110" t="str">
        <f>INDEX(#REF!,MATCH(PIs[[#This Row],[SGUID]],#REF!,0),1)</f>
        <v>AQ 20 BIENESTAR, GESTIÓN Y CRÍA DE ESPECIES ACUÁTICAS DE CULTIVO (en todos los puntos de la cadena de producción)</v>
      </c>
      <c r="P110" t="str">
        <f>INDEX(#REF!,MATCH(PIs[[#This Row],[SGUID]],#REF!,0),2)</f>
        <v>-</v>
      </c>
      <c r="Q110">
        <f>INDEX(#REF!,MATCH(PIs[[#This Row],[SGUID]],#REF!,0),3)</f>
        <v>1902</v>
      </c>
      <c r="R110" t="s">
        <v>700</v>
      </c>
      <c r="S110" t="str">
        <f>INDEX(#REF!,MATCH(PIs[[#This Row],[SSGUID]],#REF!,0),1)</f>
        <v>AQ 20.03 Tratamientos</v>
      </c>
      <c r="T110" t="str">
        <f>INDEX(#REF!,MATCH(PIs[[#This Row],[SSGUID]],#REF!,0),2)</f>
        <v>-</v>
      </c>
      <c r="U110" t="str">
        <f>INDEX(S2PQ_relational[],MATCH(PIs[[#This Row],[GUID]],S2PQ_relational[PIGUID],0),2)</f>
        <v>2yXFJzIdqKK8uQxdr4Zrt9</v>
      </c>
      <c r="V110" t="b">
        <v>0</v>
      </c>
    </row>
    <row r="111" spans="1:22" ht="409.5" x14ac:dyDescent="0.25">
      <c r="A111" t="s">
        <v>738</v>
      </c>
      <c r="C111" t="s">
        <v>739</v>
      </c>
      <c r="D111" t="s">
        <v>740</v>
      </c>
      <c r="E111" t="s">
        <v>741</v>
      </c>
      <c r="F111" t="s">
        <v>742</v>
      </c>
      <c r="G111" s="48" t="s">
        <v>743</v>
      </c>
      <c r="H111" t="s">
        <v>48</v>
      </c>
      <c r="I111" t="str">
        <f>INDEX(Level[Level],MATCH(PIs[[#This Row],[L]],Level[GUID],0),1)</f>
        <v>Obligación Mayor</v>
      </c>
      <c r="N111" t="s">
        <v>545</v>
      </c>
      <c r="O111" t="str">
        <f>INDEX(#REF!,MATCH(PIs[[#This Row],[SGUID]],#REF!,0),1)</f>
        <v>AQ 20 BIENESTAR, GESTIÓN Y CRÍA DE ESPECIES ACUÁTICAS DE CULTIVO (en todos los puntos de la cadena de producción)</v>
      </c>
      <c r="P111" t="str">
        <f>INDEX(#REF!,MATCH(PIs[[#This Row],[SGUID]],#REF!,0),2)</f>
        <v>-</v>
      </c>
      <c r="Q111">
        <f>INDEX(#REF!,MATCH(PIs[[#This Row],[SGUID]],#REF!,0),3)</f>
        <v>1902</v>
      </c>
      <c r="R111" t="s">
        <v>744</v>
      </c>
      <c r="S111" t="str">
        <f>INDEX(#REF!,MATCH(PIs[[#This Row],[SSGUID]],#REF!,0),1)</f>
        <v>AQ 20.05 Mortalidad</v>
      </c>
      <c r="T111" t="str">
        <f>INDEX(#REF!,MATCH(PIs[[#This Row],[SSGUID]],#REF!,0),2)</f>
        <v>-</v>
      </c>
      <c r="U111">
        <f>INDEX(S2PQ_relational[],MATCH(PIs[[#This Row],[GUID]],S2PQ_relational[PIGUID],0),2)</f>
        <v>0</v>
      </c>
      <c r="V111" t="b">
        <v>1</v>
      </c>
    </row>
    <row r="112" spans="1:22" ht="409.5" x14ac:dyDescent="0.25">
      <c r="A112" t="s">
        <v>745</v>
      </c>
      <c r="C112" t="s">
        <v>746</v>
      </c>
      <c r="D112" t="s">
        <v>747</v>
      </c>
      <c r="E112" t="s">
        <v>748</v>
      </c>
      <c r="F112" t="s">
        <v>749</v>
      </c>
      <c r="G112" s="48" t="s">
        <v>750</v>
      </c>
      <c r="H112" t="s">
        <v>48</v>
      </c>
      <c r="I112" t="str">
        <f>INDEX(Level[Level],MATCH(PIs[[#This Row],[L]],Level[GUID],0),1)</f>
        <v>Obligación Mayor</v>
      </c>
      <c r="N112" t="s">
        <v>545</v>
      </c>
      <c r="O112" t="str">
        <f>INDEX(#REF!,MATCH(PIs[[#This Row],[SGUID]],#REF!,0),1)</f>
        <v>AQ 20 BIENESTAR, GESTIÓN Y CRÍA DE ESPECIES ACUÁTICAS DE CULTIVO (en todos los puntos de la cadena de producción)</v>
      </c>
      <c r="P112" t="str">
        <f>INDEX(#REF!,MATCH(PIs[[#This Row],[SGUID]],#REF!,0),2)</f>
        <v>-</v>
      </c>
      <c r="Q112">
        <f>INDEX(#REF!,MATCH(PIs[[#This Row],[SGUID]],#REF!,0),3)</f>
        <v>1902</v>
      </c>
      <c r="R112" t="s">
        <v>744</v>
      </c>
      <c r="S112" t="str">
        <f>INDEX(#REF!,MATCH(PIs[[#This Row],[SSGUID]],#REF!,0),1)</f>
        <v>AQ 20.05 Mortalidad</v>
      </c>
      <c r="T112" t="str">
        <f>INDEX(#REF!,MATCH(PIs[[#This Row],[SSGUID]],#REF!,0),2)</f>
        <v>-</v>
      </c>
      <c r="U112">
        <f>INDEX(S2PQ_relational[],MATCH(PIs[[#This Row],[GUID]],S2PQ_relational[PIGUID],0),2)</f>
        <v>0</v>
      </c>
      <c r="V112" t="b">
        <v>1</v>
      </c>
    </row>
    <row r="113" spans="1:22" x14ac:dyDescent="0.25">
      <c r="A113" t="s">
        <v>751</v>
      </c>
      <c r="C113" t="s">
        <v>752</v>
      </c>
      <c r="D113" t="s">
        <v>753</v>
      </c>
      <c r="E113" t="s">
        <v>754</v>
      </c>
      <c r="F113" t="s">
        <v>755</v>
      </c>
      <c r="G113" t="s">
        <v>756</v>
      </c>
      <c r="H113" t="s">
        <v>48</v>
      </c>
      <c r="I113" t="str">
        <f>INDEX(Level[Level],MATCH(PIs[[#This Row],[L]],Level[GUID],0),1)</f>
        <v>Obligación Mayor</v>
      </c>
      <c r="N113" t="s">
        <v>545</v>
      </c>
      <c r="O113" t="str">
        <f>INDEX(#REF!,MATCH(PIs[[#This Row],[SGUID]],#REF!,0),1)</f>
        <v>AQ 20 BIENESTAR, GESTIÓN Y CRÍA DE ESPECIES ACUÁTICAS DE CULTIVO (en todos los puntos de la cadena de producción)</v>
      </c>
      <c r="P113" t="str">
        <f>INDEX(#REF!,MATCH(PIs[[#This Row],[SGUID]],#REF!,0),2)</f>
        <v>-</v>
      </c>
      <c r="Q113">
        <f>INDEX(#REF!,MATCH(PIs[[#This Row],[SGUID]],#REF!,0),3)</f>
        <v>1902</v>
      </c>
      <c r="R113" t="s">
        <v>546</v>
      </c>
      <c r="S113" t="str">
        <f>INDEX(#REF!,MATCH(PIs[[#This Row],[SSGUID]],#REF!,0),1)</f>
        <v>AQ 20.06 Todos los recintos en los cuerpos de agua</v>
      </c>
      <c r="T113" t="str">
        <f>INDEX(#REF!,MATCH(PIs[[#This Row],[SSGUID]],#REF!,0),2)</f>
        <v>-</v>
      </c>
      <c r="U113" t="str">
        <f>INDEX(S2PQ_relational[],MATCH(PIs[[#This Row],[GUID]],S2PQ_relational[PIGUID],0),2)</f>
        <v>5THls7AFfNlrhlD0HaruTW</v>
      </c>
      <c r="V113" t="b">
        <v>0</v>
      </c>
    </row>
    <row r="114" spans="1:22" ht="409.5" x14ac:dyDescent="0.25">
      <c r="A114" t="s">
        <v>757</v>
      </c>
      <c r="C114" t="s">
        <v>758</v>
      </c>
      <c r="D114" t="s">
        <v>759</v>
      </c>
      <c r="E114" t="s">
        <v>760</v>
      </c>
      <c r="F114" t="s">
        <v>761</v>
      </c>
      <c r="G114" s="48" t="s">
        <v>762</v>
      </c>
      <c r="H114" t="s">
        <v>48</v>
      </c>
      <c r="I114" t="str">
        <f>INDEX(Level[Level],MATCH(PIs[[#This Row],[L]],Level[GUID],0),1)</f>
        <v>Obligación Mayor</v>
      </c>
      <c r="N114" t="s">
        <v>545</v>
      </c>
      <c r="O114" t="str">
        <f>INDEX(#REF!,MATCH(PIs[[#This Row],[SGUID]],#REF!,0),1)</f>
        <v>AQ 20 BIENESTAR, GESTIÓN Y CRÍA DE ESPECIES ACUÁTICAS DE CULTIVO (en todos los puntos de la cadena de producción)</v>
      </c>
      <c r="P114" t="str">
        <f>INDEX(#REF!,MATCH(PIs[[#This Row],[SGUID]],#REF!,0),2)</f>
        <v>-</v>
      </c>
      <c r="Q114">
        <f>INDEX(#REF!,MATCH(PIs[[#This Row],[SGUID]],#REF!,0),3)</f>
        <v>1902</v>
      </c>
      <c r="R114" t="s">
        <v>546</v>
      </c>
      <c r="S114" t="str">
        <f>INDEX(#REF!,MATCH(PIs[[#This Row],[SSGUID]],#REF!,0),1)</f>
        <v>AQ 20.06 Todos los recintos en los cuerpos de agua</v>
      </c>
      <c r="T114" t="str">
        <f>INDEX(#REF!,MATCH(PIs[[#This Row],[SSGUID]],#REF!,0),2)</f>
        <v>-</v>
      </c>
      <c r="U114" t="str">
        <f>INDEX(S2PQ_relational[],MATCH(PIs[[#This Row],[GUID]],S2PQ_relational[PIGUID],0),2)</f>
        <v>5THls7AFfNlrhlD0HaruTW</v>
      </c>
      <c r="V114" t="b">
        <v>0</v>
      </c>
    </row>
    <row r="115" spans="1:22" x14ac:dyDescent="0.25">
      <c r="A115" t="s">
        <v>763</v>
      </c>
      <c r="C115" t="s">
        <v>764</v>
      </c>
      <c r="D115" t="s">
        <v>765</v>
      </c>
      <c r="E115" t="s">
        <v>766</v>
      </c>
      <c r="F115" t="s">
        <v>767</v>
      </c>
      <c r="G115" t="s">
        <v>768</v>
      </c>
      <c r="H115" t="s">
        <v>48</v>
      </c>
      <c r="I115" t="str">
        <f>INDEX(Level[Level],MATCH(PIs[[#This Row],[L]],Level[GUID],0),1)</f>
        <v>Obligación Mayor</v>
      </c>
      <c r="N115" t="s">
        <v>545</v>
      </c>
      <c r="O115" t="str">
        <f>INDEX(#REF!,MATCH(PIs[[#This Row],[SGUID]],#REF!,0),1)</f>
        <v>AQ 20 BIENESTAR, GESTIÓN Y CRÍA DE ESPECIES ACUÁTICAS DE CULTIVO (en todos los puntos de la cadena de producción)</v>
      </c>
      <c r="P115" t="str">
        <f>INDEX(#REF!,MATCH(PIs[[#This Row],[SGUID]],#REF!,0),2)</f>
        <v>-</v>
      </c>
      <c r="Q115">
        <f>INDEX(#REF!,MATCH(PIs[[#This Row],[SGUID]],#REF!,0),3)</f>
        <v>1902</v>
      </c>
      <c r="R115" t="s">
        <v>744</v>
      </c>
      <c r="S115" t="str">
        <f>INDEX(#REF!,MATCH(PIs[[#This Row],[SSGUID]],#REF!,0),1)</f>
        <v>AQ 20.05 Mortalidad</v>
      </c>
      <c r="T115" t="str">
        <f>INDEX(#REF!,MATCH(PIs[[#This Row],[SSGUID]],#REF!,0),2)</f>
        <v>-</v>
      </c>
      <c r="U115">
        <f>INDEX(S2PQ_relational[],MATCH(PIs[[#This Row],[GUID]],S2PQ_relational[PIGUID],0),2)</f>
        <v>0</v>
      </c>
      <c r="V115" t="b">
        <v>0</v>
      </c>
    </row>
    <row r="116" spans="1:22" ht="409.5" x14ac:dyDescent="0.25">
      <c r="A116" t="s">
        <v>769</v>
      </c>
      <c r="C116" t="s">
        <v>770</v>
      </c>
      <c r="D116" t="s">
        <v>771</v>
      </c>
      <c r="E116" t="s">
        <v>772</v>
      </c>
      <c r="F116" t="s">
        <v>773</v>
      </c>
      <c r="G116" s="48" t="s">
        <v>774</v>
      </c>
      <c r="H116" t="s">
        <v>48</v>
      </c>
      <c r="I116" t="str">
        <f>INDEX(Level[Level],MATCH(PIs[[#This Row],[L]],Level[GUID],0),1)</f>
        <v>Obligación Mayor</v>
      </c>
      <c r="N116" t="s">
        <v>545</v>
      </c>
      <c r="O116" t="str">
        <f>INDEX(#REF!,MATCH(PIs[[#This Row],[SGUID]],#REF!,0),1)</f>
        <v>AQ 20 BIENESTAR, GESTIÓN Y CRÍA DE ESPECIES ACUÁTICAS DE CULTIVO (en todos los puntos de la cadena de producción)</v>
      </c>
      <c r="P116" t="str">
        <f>INDEX(#REF!,MATCH(PIs[[#This Row],[SGUID]],#REF!,0),2)</f>
        <v>-</v>
      </c>
      <c r="Q116">
        <f>INDEX(#REF!,MATCH(PIs[[#This Row],[SGUID]],#REF!,0),3)</f>
        <v>1902</v>
      </c>
      <c r="R116" t="s">
        <v>546</v>
      </c>
      <c r="S116" t="str">
        <f>INDEX(#REF!,MATCH(PIs[[#This Row],[SSGUID]],#REF!,0),1)</f>
        <v>AQ 20.06 Todos los recintos en los cuerpos de agua</v>
      </c>
      <c r="T116" t="str">
        <f>INDEX(#REF!,MATCH(PIs[[#This Row],[SSGUID]],#REF!,0),2)</f>
        <v>-</v>
      </c>
      <c r="U116" t="str">
        <f>INDEX(S2PQ_relational[],MATCH(PIs[[#This Row],[GUID]],S2PQ_relational[PIGUID],0),2)</f>
        <v>5THls7AFfNlrhlD0HaruTW</v>
      </c>
      <c r="V116" t="b">
        <v>0</v>
      </c>
    </row>
    <row r="117" spans="1:22" x14ac:dyDescent="0.25">
      <c r="A117" t="s">
        <v>775</v>
      </c>
      <c r="C117" t="s">
        <v>776</v>
      </c>
      <c r="D117" t="s">
        <v>777</v>
      </c>
      <c r="E117" t="s">
        <v>778</v>
      </c>
      <c r="F117" t="s">
        <v>779</v>
      </c>
      <c r="G117" t="s">
        <v>780</v>
      </c>
      <c r="H117" t="s">
        <v>48</v>
      </c>
      <c r="I117" t="str">
        <f>INDEX(Level[Level],MATCH(PIs[[#This Row],[L]],Level[GUID],0),1)</f>
        <v>Obligación Mayor</v>
      </c>
      <c r="N117" t="s">
        <v>545</v>
      </c>
      <c r="O117" t="str">
        <f>INDEX(#REF!,MATCH(PIs[[#This Row],[SGUID]],#REF!,0),1)</f>
        <v>AQ 20 BIENESTAR, GESTIÓN Y CRÍA DE ESPECIES ACUÁTICAS DE CULTIVO (en todos los puntos de la cadena de producción)</v>
      </c>
      <c r="P117" t="str">
        <f>INDEX(#REF!,MATCH(PIs[[#This Row],[SGUID]],#REF!,0),2)</f>
        <v>-</v>
      </c>
      <c r="Q117">
        <f>INDEX(#REF!,MATCH(PIs[[#This Row],[SGUID]],#REF!,0),3)</f>
        <v>1902</v>
      </c>
      <c r="R117" t="s">
        <v>546</v>
      </c>
      <c r="S117" t="str">
        <f>INDEX(#REF!,MATCH(PIs[[#This Row],[SSGUID]],#REF!,0),1)</f>
        <v>AQ 20.06 Todos los recintos en los cuerpos de agua</v>
      </c>
      <c r="T117" t="str">
        <f>INDEX(#REF!,MATCH(PIs[[#This Row],[SSGUID]],#REF!,0),2)</f>
        <v>-</v>
      </c>
      <c r="U117" t="str">
        <f>INDEX(S2PQ_relational[],MATCH(PIs[[#This Row],[GUID]],S2PQ_relational[PIGUID],0),2)</f>
        <v>5THls7AFfNlrhlD0HaruTW</v>
      </c>
      <c r="V117" t="b">
        <v>0</v>
      </c>
    </row>
    <row r="118" spans="1:22" ht="409.5" x14ac:dyDescent="0.25">
      <c r="A118" t="s">
        <v>781</v>
      </c>
      <c r="C118" t="s">
        <v>782</v>
      </c>
      <c r="D118" t="s">
        <v>783</v>
      </c>
      <c r="E118" t="s">
        <v>784</v>
      </c>
      <c r="F118" t="s">
        <v>785</v>
      </c>
      <c r="G118" s="48" t="s">
        <v>786</v>
      </c>
      <c r="H118" t="s">
        <v>48</v>
      </c>
      <c r="I118" t="str">
        <f>INDEX(Level[Level],MATCH(PIs[[#This Row],[L]],Level[GUID],0),1)</f>
        <v>Obligación Mayor</v>
      </c>
      <c r="N118" t="s">
        <v>545</v>
      </c>
      <c r="O118" t="str">
        <f>INDEX(#REF!,MATCH(PIs[[#This Row],[SGUID]],#REF!,0),1)</f>
        <v>AQ 20 BIENESTAR, GESTIÓN Y CRÍA DE ESPECIES ACUÁTICAS DE CULTIVO (en todos los puntos de la cadena de producción)</v>
      </c>
      <c r="P118" t="str">
        <f>INDEX(#REF!,MATCH(PIs[[#This Row],[SGUID]],#REF!,0),2)</f>
        <v>-</v>
      </c>
      <c r="Q118">
        <f>INDEX(#REF!,MATCH(PIs[[#This Row],[SGUID]],#REF!,0),3)</f>
        <v>1902</v>
      </c>
      <c r="R118" t="s">
        <v>744</v>
      </c>
      <c r="S118" t="str">
        <f>INDEX(#REF!,MATCH(PIs[[#This Row],[SSGUID]],#REF!,0),1)</f>
        <v>AQ 20.05 Mortalidad</v>
      </c>
      <c r="T118" t="str">
        <f>INDEX(#REF!,MATCH(PIs[[#This Row],[SSGUID]],#REF!,0),2)</f>
        <v>-</v>
      </c>
      <c r="U118">
        <f>INDEX(S2PQ_relational[],MATCH(PIs[[#This Row],[GUID]],S2PQ_relational[PIGUID],0),2)</f>
        <v>0</v>
      </c>
      <c r="V118" t="b">
        <v>0</v>
      </c>
    </row>
    <row r="119" spans="1:22" x14ac:dyDescent="0.25">
      <c r="A119" t="s">
        <v>787</v>
      </c>
      <c r="C119" t="s">
        <v>788</v>
      </c>
      <c r="D119" t="s">
        <v>789</v>
      </c>
      <c r="E119" t="s">
        <v>790</v>
      </c>
      <c r="F119" t="s">
        <v>791</v>
      </c>
      <c r="G119" t="s">
        <v>792</v>
      </c>
      <c r="H119" t="s">
        <v>48</v>
      </c>
      <c r="I119" t="str">
        <f>INDEX(Level[Level],MATCH(PIs[[#This Row],[L]],Level[GUID],0),1)</f>
        <v>Obligación Mayor</v>
      </c>
      <c r="N119" t="s">
        <v>545</v>
      </c>
      <c r="O119" t="str">
        <f>INDEX(#REF!,MATCH(PIs[[#This Row],[SGUID]],#REF!,0),1)</f>
        <v>AQ 20 BIENESTAR, GESTIÓN Y CRÍA DE ESPECIES ACUÁTICAS DE CULTIVO (en todos los puntos de la cadena de producción)</v>
      </c>
      <c r="P119" t="str">
        <f>INDEX(#REF!,MATCH(PIs[[#This Row],[SGUID]],#REF!,0),2)</f>
        <v>-</v>
      </c>
      <c r="Q119">
        <f>INDEX(#REF!,MATCH(PIs[[#This Row],[SGUID]],#REF!,0),3)</f>
        <v>1902</v>
      </c>
      <c r="R119" t="s">
        <v>793</v>
      </c>
      <c r="S119" t="str">
        <f>INDEX(#REF!,MATCH(PIs[[#This Row],[SSGUID]],#REF!,0),1)</f>
        <v>AQ 20.04 Registros de tratamientos</v>
      </c>
      <c r="T119" t="str">
        <f>INDEX(#REF!,MATCH(PIs[[#This Row],[SSGUID]],#REF!,0),2)</f>
        <v>-</v>
      </c>
      <c r="U119">
        <f>INDEX(S2PQ_relational[],MATCH(PIs[[#This Row],[GUID]],S2PQ_relational[PIGUID],0),2)</f>
        <v>0</v>
      </c>
      <c r="V119" t="b">
        <v>0</v>
      </c>
    </row>
    <row r="120" spans="1:22" x14ac:dyDescent="0.25">
      <c r="A120" t="s">
        <v>794</v>
      </c>
      <c r="C120" t="s">
        <v>795</v>
      </c>
      <c r="D120" t="s">
        <v>796</v>
      </c>
      <c r="E120" t="s">
        <v>797</v>
      </c>
      <c r="F120" t="s">
        <v>798</v>
      </c>
      <c r="G120" t="s">
        <v>799</v>
      </c>
      <c r="H120" t="s">
        <v>48</v>
      </c>
      <c r="I120" t="str">
        <f>INDEX(Level[Level],MATCH(PIs[[#This Row],[L]],Level[GUID],0),1)</f>
        <v>Obligación Mayor</v>
      </c>
      <c r="N120" t="s">
        <v>545</v>
      </c>
      <c r="O120" t="str">
        <f>INDEX(#REF!,MATCH(PIs[[#This Row],[SGUID]],#REF!,0),1)</f>
        <v>AQ 20 BIENESTAR, GESTIÓN Y CRÍA DE ESPECIES ACUÁTICAS DE CULTIVO (en todos los puntos de la cadena de producción)</v>
      </c>
      <c r="P120" t="str">
        <f>INDEX(#REF!,MATCH(PIs[[#This Row],[SGUID]],#REF!,0),2)</f>
        <v>-</v>
      </c>
      <c r="Q120">
        <f>INDEX(#REF!,MATCH(PIs[[#This Row],[SGUID]],#REF!,0),3)</f>
        <v>1902</v>
      </c>
      <c r="R120" t="s">
        <v>793</v>
      </c>
      <c r="S120" t="str">
        <f>INDEX(#REF!,MATCH(PIs[[#This Row],[SSGUID]],#REF!,0),1)</f>
        <v>AQ 20.04 Registros de tratamientos</v>
      </c>
      <c r="T120" t="str">
        <f>INDEX(#REF!,MATCH(PIs[[#This Row],[SSGUID]],#REF!,0),2)</f>
        <v>-</v>
      </c>
      <c r="U120">
        <f>INDEX(S2PQ_relational[],MATCH(PIs[[#This Row],[GUID]],S2PQ_relational[PIGUID],0),2)</f>
        <v>0</v>
      </c>
      <c r="V120" t="b">
        <v>0</v>
      </c>
    </row>
    <row r="121" spans="1:22" ht="409.5" x14ac:dyDescent="0.25">
      <c r="A121" t="s">
        <v>800</v>
      </c>
      <c r="C121" t="s">
        <v>801</v>
      </c>
      <c r="D121" t="s">
        <v>802</v>
      </c>
      <c r="E121" t="s">
        <v>803</v>
      </c>
      <c r="F121" t="s">
        <v>804</v>
      </c>
      <c r="G121" s="48" t="s">
        <v>805</v>
      </c>
      <c r="H121" t="s">
        <v>48</v>
      </c>
      <c r="I121" t="str">
        <f>INDEX(Level[Level],MATCH(PIs[[#This Row],[L]],Level[GUID],0),1)</f>
        <v>Obligación Mayor</v>
      </c>
      <c r="N121" t="s">
        <v>545</v>
      </c>
      <c r="O121" t="str">
        <f>INDEX(#REF!,MATCH(PIs[[#This Row],[SGUID]],#REF!,0),1)</f>
        <v>AQ 20 BIENESTAR, GESTIÓN Y CRÍA DE ESPECIES ACUÁTICAS DE CULTIVO (en todos los puntos de la cadena de producción)</v>
      </c>
      <c r="P121" t="str">
        <f>INDEX(#REF!,MATCH(PIs[[#This Row],[SGUID]],#REF!,0),2)</f>
        <v>-</v>
      </c>
      <c r="Q121">
        <f>INDEX(#REF!,MATCH(PIs[[#This Row],[SGUID]],#REF!,0),3)</f>
        <v>1902</v>
      </c>
      <c r="R121" t="s">
        <v>793</v>
      </c>
      <c r="S121" t="str">
        <f>INDEX(#REF!,MATCH(PIs[[#This Row],[SSGUID]],#REF!,0),1)</f>
        <v>AQ 20.04 Registros de tratamientos</v>
      </c>
      <c r="T121" t="str">
        <f>INDEX(#REF!,MATCH(PIs[[#This Row],[SSGUID]],#REF!,0),2)</f>
        <v>-</v>
      </c>
      <c r="U121">
        <f>INDEX(S2PQ_relational[],MATCH(PIs[[#This Row],[GUID]],S2PQ_relational[PIGUID],0),2)</f>
        <v>0</v>
      </c>
      <c r="V121" t="b">
        <v>0</v>
      </c>
    </row>
    <row r="122" spans="1:22" ht="409.5" x14ac:dyDescent="0.25">
      <c r="A122" t="s">
        <v>806</v>
      </c>
      <c r="C122" t="s">
        <v>807</v>
      </c>
      <c r="D122" t="s">
        <v>808</v>
      </c>
      <c r="E122" t="s">
        <v>809</v>
      </c>
      <c r="F122" t="s">
        <v>810</v>
      </c>
      <c r="G122" s="48" t="s">
        <v>811</v>
      </c>
      <c r="H122" t="s">
        <v>48</v>
      </c>
      <c r="I122" t="str">
        <f>INDEX(Level[Level],MATCH(PIs[[#This Row],[L]],Level[GUID],0),1)</f>
        <v>Obligación Mayor</v>
      </c>
      <c r="N122" t="s">
        <v>545</v>
      </c>
      <c r="O122" t="str">
        <f>INDEX(#REF!,MATCH(PIs[[#This Row],[SGUID]],#REF!,0),1)</f>
        <v>AQ 20 BIENESTAR, GESTIÓN Y CRÍA DE ESPECIES ACUÁTICAS DE CULTIVO (en todos los puntos de la cadena de producción)</v>
      </c>
      <c r="P122" t="str">
        <f>INDEX(#REF!,MATCH(PIs[[#This Row],[SGUID]],#REF!,0),2)</f>
        <v>-</v>
      </c>
      <c r="Q122">
        <f>INDEX(#REF!,MATCH(PIs[[#This Row],[SGUID]],#REF!,0),3)</f>
        <v>1902</v>
      </c>
      <c r="R122" t="s">
        <v>793</v>
      </c>
      <c r="S122" t="str">
        <f>INDEX(#REF!,MATCH(PIs[[#This Row],[SSGUID]],#REF!,0),1)</f>
        <v>AQ 20.04 Registros de tratamientos</v>
      </c>
      <c r="T122" t="str">
        <f>INDEX(#REF!,MATCH(PIs[[#This Row],[SSGUID]],#REF!,0),2)</f>
        <v>-</v>
      </c>
      <c r="U122">
        <f>INDEX(S2PQ_relational[],MATCH(PIs[[#This Row],[GUID]],S2PQ_relational[PIGUID],0),2)</f>
        <v>0</v>
      </c>
      <c r="V122" t="b">
        <v>0</v>
      </c>
    </row>
    <row r="123" spans="1:22" x14ac:dyDescent="0.25">
      <c r="A123" t="s">
        <v>812</v>
      </c>
      <c r="C123" t="s">
        <v>813</v>
      </c>
      <c r="D123" t="s">
        <v>814</v>
      </c>
      <c r="E123" t="s">
        <v>815</v>
      </c>
      <c r="F123" t="s">
        <v>816</v>
      </c>
      <c r="G123" t="s">
        <v>817</v>
      </c>
      <c r="H123" t="s">
        <v>48</v>
      </c>
      <c r="I123" t="str">
        <f>INDEX(Level[Level],MATCH(PIs[[#This Row],[L]],Level[GUID],0),1)</f>
        <v>Obligación Mayor</v>
      </c>
      <c r="N123" t="s">
        <v>545</v>
      </c>
      <c r="O123" t="str">
        <f>INDEX(#REF!,MATCH(PIs[[#This Row],[SGUID]],#REF!,0),1)</f>
        <v>AQ 20 BIENESTAR, GESTIÓN Y CRÍA DE ESPECIES ACUÁTICAS DE CULTIVO (en todos los puntos de la cadena de producción)</v>
      </c>
      <c r="P123" t="str">
        <f>INDEX(#REF!,MATCH(PIs[[#This Row],[SGUID]],#REF!,0),2)</f>
        <v>-</v>
      </c>
      <c r="Q123">
        <f>INDEX(#REF!,MATCH(PIs[[#This Row],[SGUID]],#REF!,0),3)</f>
        <v>1902</v>
      </c>
      <c r="R123" t="s">
        <v>700</v>
      </c>
      <c r="S123" t="str">
        <f>INDEX(#REF!,MATCH(PIs[[#This Row],[SSGUID]],#REF!,0),1)</f>
        <v>AQ 20.03 Tratamientos</v>
      </c>
      <c r="T123" t="str">
        <f>INDEX(#REF!,MATCH(PIs[[#This Row],[SSGUID]],#REF!,0),2)</f>
        <v>-</v>
      </c>
      <c r="U123" t="str">
        <f>INDEX(S2PQ_relational[],MATCH(PIs[[#This Row],[GUID]],S2PQ_relational[PIGUID],0),2)</f>
        <v>2yXFJzIdqKK8uQxdr4Zrt9</v>
      </c>
      <c r="V123" t="b">
        <v>0</v>
      </c>
    </row>
    <row r="124" spans="1:22" x14ac:dyDescent="0.25">
      <c r="A124" t="s">
        <v>818</v>
      </c>
      <c r="C124" t="s">
        <v>819</v>
      </c>
      <c r="D124" t="s">
        <v>820</v>
      </c>
      <c r="E124" t="s">
        <v>821</v>
      </c>
      <c r="F124" t="s">
        <v>822</v>
      </c>
      <c r="G124" t="s">
        <v>823</v>
      </c>
      <c r="H124" t="s">
        <v>48</v>
      </c>
      <c r="I124" t="str">
        <f>INDEX(Level[Level],MATCH(PIs[[#This Row],[L]],Level[GUID],0),1)</f>
        <v>Obligación Mayor</v>
      </c>
      <c r="N124" t="s">
        <v>545</v>
      </c>
      <c r="O124" t="str">
        <f>INDEX(#REF!,MATCH(PIs[[#This Row],[SGUID]],#REF!,0),1)</f>
        <v>AQ 20 BIENESTAR, GESTIÓN Y CRÍA DE ESPECIES ACUÁTICAS DE CULTIVO (en todos los puntos de la cadena de producción)</v>
      </c>
      <c r="P124" t="str">
        <f>INDEX(#REF!,MATCH(PIs[[#This Row],[SGUID]],#REF!,0),2)</f>
        <v>-</v>
      </c>
      <c r="Q124">
        <f>INDEX(#REF!,MATCH(PIs[[#This Row],[SGUID]],#REF!,0),3)</f>
        <v>1902</v>
      </c>
      <c r="R124" t="s">
        <v>700</v>
      </c>
      <c r="S124" t="str">
        <f>INDEX(#REF!,MATCH(PIs[[#This Row],[SSGUID]],#REF!,0),1)</f>
        <v>AQ 20.03 Tratamientos</v>
      </c>
      <c r="T124" t="str">
        <f>INDEX(#REF!,MATCH(PIs[[#This Row],[SSGUID]],#REF!,0),2)</f>
        <v>-</v>
      </c>
      <c r="U124" t="str">
        <f>INDEX(S2PQ_relational[],MATCH(PIs[[#This Row],[GUID]],S2PQ_relational[PIGUID],0),2)</f>
        <v>2yXFJzIdqKK8uQxdr4Zrt9</v>
      </c>
      <c r="V124" t="b">
        <v>0</v>
      </c>
    </row>
    <row r="125" spans="1:22" x14ac:dyDescent="0.25">
      <c r="A125" t="s">
        <v>824</v>
      </c>
      <c r="C125" t="s">
        <v>825</v>
      </c>
      <c r="D125" t="s">
        <v>826</v>
      </c>
      <c r="E125" t="s">
        <v>827</v>
      </c>
      <c r="F125" t="s">
        <v>828</v>
      </c>
      <c r="G125" t="s">
        <v>829</v>
      </c>
      <c r="H125" t="s">
        <v>48</v>
      </c>
      <c r="I125" t="str">
        <f>INDEX(Level[Level],MATCH(PIs[[#This Row],[L]],Level[GUID],0),1)</f>
        <v>Obligación Mayor</v>
      </c>
      <c r="N125" t="s">
        <v>545</v>
      </c>
      <c r="O125" t="str">
        <f>INDEX(#REF!,MATCH(PIs[[#This Row],[SGUID]],#REF!,0),1)</f>
        <v>AQ 20 BIENESTAR, GESTIÓN Y CRÍA DE ESPECIES ACUÁTICAS DE CULTIVO (en todos los puntos de la cadena de producción)</v>
      </c>
      <c r="P125" t="str">
        <f>INDEX(#REF!,MATCH(PIs[[#This Row],[SGUID]],#REF!,0),2)</f>
        <v>-</v>
      </c>
      <c r="Q125">
        <f>INDEX(#REF!,MATCH(PIs[[#This Row],[SGUID]],#REF!,0),3)</f>
        <v>1902</v>
      </c>
      <c r="R125" t="s">
        <v>700</v>
      </c>
      <c r="S125" t="str">
        <f>INDEX(#REF!,MATCH(PIs[[#This Row],[SSGUID]],#REF!,0),1)</f>
        <v>AQ 20.03 Tratamientos</v>
      </c>
      <c r="T125" t="str">
        <f>INDEX(#REF!,MATCH(PIs[[#This Row],[SSGUID]],#REF!,0),2)</f>
        <v>-</v>
      </c>
      <c r="U125" t="str">
        <f>INDEX(S2PQ_relational[],MATCH(PIs[[#This Row],[GUID]],S2PQ_relational[PIGUID],0),2)</f>
        <v>2yXFJzIdqKK8uQxdr4Zrt9</v>
      </c>
      <c r="V125" t="b">
        <v>0</v>
      </c>
    </row>
    <row r="126" spans="1:22" x14ac:dyDescent="0.25">
      <c r="A126" t="s">
        <v>830</v>
      </c>
      <c r="C126" t="s">
        <v>831</v>
      </c>
      <c r="D126" t="s">
        <v>832</v>
      </c>
      <c r="E126" t="s">
        <v>833</v>
      </c>
      <c r="F126" t="s">
        <v>834</v>
      </c>
      <c r="G126" t="s">
        <v>835</v>
      </c>
      <c r="H126" t="s">
        <v>48</v>
      </c>
      <c r="I126" t="str">
        <f>INDEX(Level[Level],MATCH(PIs[[#This Row],[L]],Level[GUID],0),1)</f>
        <v>Obligación Mayor</v>
      </c>
      <c r="N126" t="s">
        <v>545</v>
      </c>
      <c r="O126" t="str">
        <f>INDEX(#REF!,MATCH(PIs[[#This Row],[SGUID]],#REF!,0),1)</f>
        <v>AQ 20 BIENESTAR, GESTIÓN Y CRÍA DE ESPECIES ACUÁTICAS DE CULTIVO (en todos los puntos de la cadena de producción)</v>
      </c>
      <c r="P126" t="str">
        <f>INDEX(#REF!,MATCH(PIs[[#This Row],[SGUID]],#REF!,0),2)</f>
        <v>-</v>
      </c>
      <c r="Q126">
        <f>INDEX(#REF!,MATCH(PIs[[#This Row],[SGUID]],#REF!,0),3)</f>
        <v>1902</v>
      </c>
      <c r="R126" t="s">
        <v>700</v>
      </c>
      <c r="S126" t="str">
        <f>INDEX(#REF!,MATCH(PIs[[#This Row],[SSGUID]],#REF!,0),1)</f>
        <v>AQ 20.03 Tratamientos</v>
      </c>
      <c r="T126" t="str">
        <f>INDEX(#REF!,MATCH(PIs[[#This Row],[SSGUID]],#REF!,0),2)</f>
        <v>-</v>
      </c>
      <c r="U126">
        <f>INDEX(S2PQ_relational[],MATCH(PIs[[#This Row],[GUID]],S2PQ_relational[PIGUID],0),2)</f>
        <v>0</v>
      </c>
      <c r="V126" t="b">
        <v>0</v>
      </c>
    </row>
    <row r="127" spans="1:22" ht="409.5" x14ac:dyDescent="0.25">
      <c r="A127" t="s">
        <v>836</v>
      </c>
      <c r="C127" t="s">
        <v>837</v>
      </c>
      <c r="D127" t="s">
        <v>838</v>
      </c>
      <c r="E127" t="s">
        <v>839</v>
      </c>
      <c r="F127" t="s">
        <v>840</v>
      </c>
      <c r="G127" s="48" t="s">
        <v>841</v>
      </c>
      <c r="H127" t="s">
        <v>48</v>
      </c>
      <c r="I127" t="str">
        <f>INDEX(Level[Level],MATCH(PIs[[#This Row],[L]],Level[GUID],0),1)</f>
        <v>Obligación Mayor</v>
      </c>
      <c r="N127" t="s">
        <v>545</v>
      </c>
      <c r="O127" t="str">
        <f>INDEX(#REF!,MATCH(PIs[[#This Row],[SGUID]],#REF!,0),1)</f>
        <v>AQ 20 BIENESTAR, GESTIÓN Y CRÍA DE ESPECIES ACUÁTICAS DE CULTIVO (en todos los puntos de la cadena de producción)</v>
      </c>
      <c r="P127" t="str">
        <f>INDEX(#REF!,MATCH(PIs[[#This Row],[SGUID]],#REF!,0),2)</f>
        <v>-</v>
      </c>
      <c r="Q127">
        <f>INDEX(#REF!,MATCH(PIs[[#This Row],[SGUID]],#REF!,0),3)</f>
        <v>1902</v>
      </c>
      <c r="R127" t="s">
        <v>700</v>
      </c>
      <c r="S127" t="str">
        <f>INDEX(#REF!,MATCH(PIs[[#This Row],[SSGUID]],#REF!,0),1)</f>
        <v>AQ 20.03 Tratamientos</v>
      </c>
      <c r="T127" t="str">
        <f>INDEX(#REF!,MATCH(PIs[[#This Row],[SSGUID]],#REF!,0),2)</f>
        <v>-</v>
      </c>
      <c r="U127" t="str">
        <f>INDEX(S2PQ_relational[],MATCH(PIs[[#This Row],[GUID]],S2PQ_relational[PIGUID],0),2)</f>
        <v>2EtW1EAPpAKFX3k6JZK82S</v>
      </c>
      <c r="V127" t="b">
        <v>0</v>
      </c>
    </row>
    <row r="128" spans="1:22" x14ac:dyDescent="0.25">
      <c r="A128" t="s">
        <v>842</v>
      </c>
      <c r="C128" t="s">
        <v>843</v>
      </c>
      <c r="D128" t="s">
        <v>844</v>
      </c>
      <c r="E128" t="s">
        <v>845</v>
      </c>
      <c r="F128" t="s">
        <v>846</v>
      </c>
      <c r="G128" t="s">
        <v>847</v>
      </c>
      <c r="H128" t="s">
        <v>48</v>
      </c>
      <c r="I128" t="str">
        <f>INDEX(Level[Level],MATCH(PIs[[#This Row],[L]],Level[GUID],0),1)</f>
        <v>Obligación Mayor</v>
      </c>
      <c r="N128" t="s">
        <v>545</v>
      </c>
      <c r="O128" t="str">
        <f>INDEX(#REF!,MATCH(PIs[[#This Row],[SGUID]],#REF!,0),1)</f>
        <v>AQ 20 BIENESTAR, GESTIÓN Y CRÍA DE ESPECIES ACUÁTICAS DE CULTIVO (en todos los puntos de la cadena de producción)</v>
      </c>
      <c r="P128" t="str">
        <f>INDEX(#REF!,MATCH(PIs[[#This Row],[SGUID]],#REF!,0),2)</f>
        <v>-</v>
      </c>
      <c r="Q128">
        <f>INDEX(#REF!,MATCH(PIs[[#This Row],[SGUID]],#REF!,0),3)</f>
        <v>1902</v>
      </c>
      <c r="R128" t="s">
        <v>700</v>
      </c>
      <c r="S128" t="str">
        <f>INDEX(#REF!,MATCH(PIs[[#This Row],[SSGUID]],#REF!,0),1)</f>
        <v>AQ 20.03 Tratamientos</v>
      </c>
      <c r="T128" t="str">
        <f>INDEX(#REF!,MATCH(PIs[[#This Row],[SSGUID]],#REF!,0),2)</f>
        <v>-</v>
      </c>
      <c r="U128">
        <f>INDEX(S2PQ_relational[],MATCH(PIs[[#This Row],[GUID]],S2PQ_relational[PIGUID],0),2)</f>
        <v>0</v>
      </c>
      <c r="V128" t="b">
        <v>0</v>
      </c>
    </row>
    <row r="129" spans="1:22" ht="409.5" x14ac:dyDescent="0.25">
      <c r="A129" t="s">
        <v>848</v>
      </c>
      <c r="C129" t="s">
        <v>849</v>
      </c>
      <c r="D129" t="s">
        <v>850</v>
      </c>
      <c r="E129" t="s">
        <v>851</v>
      </c>
      <c r="F129" t="s">
        <v>852</v>
      </c>
      <c r="G129" s="48" t="s">
        <v>853</v>
      </c>
      <c r="H129" t="s">
        <v>48</v>
      </c>
      <c r="I129" t="str">
        <f>INDEX(Level[Level],MATCH(PIs[[#This Row],[L]],Level[GUID],0),1)</f>
        <v>Obligación Mayor</v>
      </c>
      <c r="N129" t="s">
        <v>545</v>
      </c>
      <c r="O129" t="str">
        <f>INDEX(#REF!,MATCH(PIs[[#This Row],[SGUID]],#REF!,0),1)</f>
        <v>AQ 20 BIENESTAR, GESTIÓN Y CRÍA DE ESPECIES ACUÁTICAS DE CULTIVO (en todos los puntos de la cadena de producción)</v>
      </c>
      <c r="P129" t="str">
        <f>INDEX(#REF!,MATCH(PIs[[#This Row],[SGUID]],#REF!,0),2)</f>
        <v>-</v>
      </c>
      <c r="Q129">
        <f>INDEX(#REF!,MATCH(PIs[[#This Row],[SGUID]],#REF!,0),3)</f>
        <v>1902</v>
      </c>
      <c r="R129" t="s">
        <v>854</v>
      </c>
      <c r="S129" t="str">
        <f>INDEX(#REF!,MATCH(PIs[[#This Row],[SSGUID]],#REF!,0),1)</f>
        <v>AQ 20.01 Trazabilidad y origen de la población</v>
      </c>
      <c r="T129" t="str">
        <f>INDEX(#REF!,MATCH(PIs[[#This Row],[SSGUID]],#REF!,0),2)</f>
        <v>-</v>
      </c>
      <c r="U129" t="str">
        <f>INDEX(S2PQ_relational[],MATCH(PIs[[#This Row],[GUID]],S2PQ_relational[PIGUID],0),2)</f>
        <v>1dyNzDryuNF5X9eYQ9zX6M</v>
      </c>
      <c r="V129" t="b">
        <v>1</v>
      </c>
    </row>
    <row r="130" spans="1:22" ht="409.5" x14ac:dyDescent="0.25">
      <c r="A130" t="s">
        <v>855</v>
      </c>
      <c r="C130" t="s">
        <v>856</v>
      </c>
      <c r="D130" t="s">
        <v>857</v>
      </c>
      <c r="E130" t="s">
        <v>858</v>
      </c>
      <c r="F130" t="s">
        <v>859</v>
      </c>
      <c r="G130" s="48" t="s">
        <v>860</v>
      </c>
      <c r="H130" t="s">
        <v>48</v>
      </c>
      <c r="I130" t="str">
        <f>INDEX(Level[Level],MATCH(PIs[[#This Row],[L]],Level[GUID],0),1)</f>
        <v>Obligación Mayor</v>
      </c>
      <c r="N130" t="s">
        <v>545</v>
      </c>
      <c r="O130" t="str">
        <f>INDEX(#REF!,MATCH(PIs[[#This Row],[SGUID]],#REF!,0),1)</f>
        <v>AQ 20 BIENESTAR, GESTIÓN Y CRÍA DE ESPECIES ACUÁTICAS DE CULTIVO (en todos los puntos de la cadena de producción)</v>
      </c>
      <c r="P130" t="str">
        <f>INDEX(#REF!,MATCH(PIs[[#This Row],[SGUID]],#REF!,0),2)</f>
        <v>-</v>
      </c>
      <c r="Q130">
        <f>INDEX(#REF!,MATCH(PIs[[#This Row],[SGUID]],#REF!,0),3)</f>
        <v>1902</v>
      </c>
      <c r="R130" t="s">
        <v>707</v>
      </c>
      <c r="S130" t="str">
        <f>INDEX(#REF!,MATCH(PIs[[#This Row],[SSGUID]],#REF!,0),1)</f>
        <v>AQ 20.02 Salud y bienestar de las especies acuáticas de cultivo</v>
      </c>
      <c r="T130" t="str">
        <f>INDEX(#REF!,MATCH(PIs[[#This Row],[SSGUID]],#REF!,0),2)</f>
        <v>-</v>
      </c>
      <c r="U130">
        <f>INDEX(S2PQ_relational[],MATCH(PIs[[#This Row],[GUID]],S2PQ_relational[PIGUID],0),2)</f>
        <v>0</v>
      </c>
      <c r="V130" t="b">
        <v>1</v>
      </c>
    </row>
    <row r="131" spans="1:22" x14ac:dyDescent="0.25">
      <c r="A131" t="s">
        <v>861</v>
      </c>
      <c r="C131" t="s">
        <v>862</v>
      </c>
      <c r="D131" t="s">
        <v>863</v>
      </c>
      <c r="E131" t="s">
        <v>864</v>
      </c>
      <c r="F131" t="s">
        <v>865</v>
      </c>
      <c r="G131" t="s">
        <v>866</v>
      </c>
      <c r="H131" t="s">
        <v>48</v>
      </c>
      <c r="I131" t="str">
        <f>INDEX(Level[Level],MATCH(PIs[[#This Row],[L]],Level[GUID],0),1)</f>
        <v>Obligación Mayor</v>
      </c>
      <c r="N131" t="s">
        <v>545</v>
      </c>
      <c r="O131" t="str">
        <f>INDEX(#REF!,MATCH(PIs[[#This Row],[SGUID]],#REF!,0),1)</f>
        <v>AQ 20 BIENESTAR, GESTIÓN Y CRÍA DE ESPECIES ACUÁTICAS DE CULTIVO (en todos los puntos de la cadena de producción)</v>
      </c>
      <c r="P131" t="str">
        <f>INDEX(#REF!,MATCH(PIs[[#This Row],[SGUID]],#REF!,0),2)</f>
        <v>-</v>
      </c>
      <c r="Q131">
        <f>INDEX(#REF!,MATCH(PIs[[#This Row],[SGUID]],#REF!,0),3)</f>
        <v>1902</v>
      </c>
      <c r="R131" t="s">
        <v>707</v>
      </c>
      <c r="S131" t="str">
        <f>INDEX(#REF!,MATCH(PIs[[#This Row],[SSGUID]],#REF!,0),1)</f>
        <v>AQ 20.02 Salud y bienestar de las especies acuáticas de cultivo</v>
      </c>
      <c r="T131" t="str">
        <f>INDEX(#REF!,MATCH(PIs[[#This Row],[SSGUID]],#REF!,0),2)</f>
        <v>-</v>
      </c>
      <c r="U131">
        <f>INDEX(S2PQ_relational[],MATCH(PIs[[#This Row],[GUID]],S2PQ_relational[PIGUID],0),2)</f>
        <v>0</v>
      </c>
      <c r="V131" t="b">
        <v>0</v>
      </c>
    </row>
    <row r="132" spans="1:22" x14ac:dyDescent="0.25">
      <c r="A132" t="s">
        <v>867</v>
      </c>
      <c r="C132" t="s">
        <v>868</v>
      </c>
      <c r="D132" t="s">
        <v>869</v>
      </c>
      <c r="E132" t="s">
        <v>870</v>
      </c>
      <c r="F132" t="s">
        <v>871</v>
      </c>
      <c r="G132" t="s">
        <v>872</v>
      </c>
      <c r="H132" t="s">
        <v>48</v>
      </c>
      <c r="I132" t="str">
        <f>INDEX(Level[Level],MATCH(PIs[[#This Row],[L]],Level[GUID],0),1)</f>
        <v>Obligación Mayor</v>
      </c>
      <c r="N132" t="s">
        <v>545</v>
      </c>
      <c r="O132" t="str">
        <f>INDEX(#REF!,MATCH(PIs[[#This Row],[SGUID]],#REF!,0),1)</f>
        <v>AQ 20 BIENESTAR, GESTIÓN Y CRÍA DE ESPECIES ACUÁTICAS DE CULTIVO (en todos los puntos de la cadena de producción)</v>
      </c>
      <c r="P132" t="str">
        <f>INDEX(#REF!,MATCH(PIs[[#This Row],[SGUID]],#REF!,0),2)</f>
        <v>-</v>
      </c>
      <c r="Q132">
        <f>INDEX(#REF!,MATCH(PIs[[#This Row],[SGUID]],#REF!,0),3)</f>
        <v>1902</v>
      </c>
      <c r="R132" t="s">
        <v>707</v>
      </c>
      <c r="S132" t="str">
        <f>INDEX(#REF!,MATCH(PIs[[#This Row],[SSGUID]],#REF!,0),1)</f>
        <v>AQ 20.02 Salud y bienestar de las especies acuáticas de cultivo</v>
      </c>
      <c r="T132" t="str">
        <f>INDEX(#REF!,MATCH(PIs[[#This Row],[SSGUID]],#REF!,0),2)</f>
        <v>-</v>
      </c>
      <c r="U132">
        <f>INDEX(S2PQ_relational[],MATCH(PIs[[#This Row],[GUID]],S2PQ_relational[PIGUID],0),2)</f>
        <v>0</v>
      </c>
      <c r="V132" t="b">
        <v>0</v>
      </c>
    </row>
    <row r="133" spans="1:22" ht="409.5" x14ac:dyDescent="0.25">
      <c r="A133" t="s">
        <v>873</v>
      </c>
      <c r="C133" t="s">
        <v>874</v>
      </c>
      <c r="D133" t="s">
        <v>875</v>
      </c>
      <c r="E133" t="s">
        <v>876</v>
      </c>
      <c r="F133" t="s">
        <v>877</v>
      </c>
      <c r="G133" s="48" t="s">
        <v>878</v>
      </c>
      <c r="H133" t="s">
        <v>48</v>
      </c>
      <c r="I133" t="str">
        <f>INDEX(Level[Level],MATCH(PIs[[#This Row],[L]],Level[GUID],0),1)</f>
        <v>Obligación Mayor</v>
      </c>
      <c r="N133" t="s">
        <v>545</v>
      </c>
      <c r="O133" t="str">
        <f>INDEX(#REF!,MATCH(PIs[[#This Row],[SGUID]],#REF!,0),1)</f>
        <v>AQ 20 BIENESTAR, GESTIÓN Y CRÍA DE ESPECIES ACUÁTICAS DE CULTIVO (en todos los puntos de la cadena de producción)</v>
      </c>
      <c r="P133" t="str">
        <f>INDEX(#REF!,MATCH(PIs[[#This Row],[SGUID]],#REF!,0),2)</f>
        <v>-</v>
      </c>
      <c r="Q133">
        <f>INDEX(#REF!,MATCH(PIs[[#This Row],[SGUID]],#REF!,0),3)</f>
        <v>1902</v>
      </c>
      <c r="R133" t="s">
        <v>707</v>
      </c>
      <c r="S133" t="str">
        <f>INDEX(#REF!,MATCH(PIs[[#This Row],[SSGUID]],#REF!,0),1)</f>
        <v>AQ 20.02 Salud y bienestar de las especies acuáticas de cultivo</v>
      </c>
      <c r="T133" t="str">
        <f>INDEX(#REF!,MATCH(PIs[[#This Row],[SSGUID]],#REF!,0),2)</f>
        <v>-</v>
      </c>
      <c r="U133" t="str">
        <f>INDEX(S2PQ_relational[],MATCH(PIs[[#This Row],[GUID]],S2PQ_relational[PIGUID],0),2)</f>
        <v>2yXFJzIdqKK8uQxdr4Zrt9</v>
      </c>
      <c r="V133" t="b">
        <v>0</v>
      </c>
    </row>
    <row r="134" spans="1:22" x14ac:dyDescent="0.25">
      <c r="A134" t="s">
        <v>879</v>
      </c>
      <c r="C134" t="s">
        <v>880</v>
      </c>
      <c r="D134" t="s">
        <v>881</v>
      </c>
      <c r="E134" t="s">
        <v>882</v>
      </c>
      <c r="F134" t="s">
        <v>883</v>
      </c>
      <c r="G134" t="s">
        <v>884</v>
      </c>
      <c r="H134" t="s">
        <v>48</v>
      </c>
      <c r="I134" t="str">
        <f>INDEX(Level[Level],MATCH(PIs[[#This Row],[L]],Level[GUID],0),1)</f>
        <v>Obligación Mayor</v>
      </c>
      <c r="N134" t="s">
        <v>545</v>
      </c>
      <c r="O134" t="str">
        <f>INDEX(#REF!,MATCH(PIs[[#This Row],[SGUID]],#REF!,0),1)</f>
        <v>AQ 20 BIENESTAR, GESTIÓN Y CRÍA DE ESPECIES ACUÁTICAS DE CULTIVO (en todos los puntos de la cadena de producción)</v>
      </c>
      <c r="P134" t="str">
        <f>INDEX(#REF!,MATCH(PIs[[#This Row],[SGUID]],#REF!,0),2)</f>
        <v>-</v>
      </c>
      <c r="Q134">
        <f>INDEX(#REF!,MATCH(PIs[[#This Row],[SGUID]],#REF!,0),3)</f>
        <v>1902</v>
      </c>
      <c r="R134" t="s">
        <v>707</v>
      </c>
      <c r="S134" t="str">
        <f>INDEX(#REF!,MATCH(PIs[[#This Row],[SSGUID]],#REF!,0),1)</f>
        <v>AQ 20.02 Salud y bienestar de las especies acuáticas de cultivo</v>
      </c>
      <c r="T134" t="str">
        <f>INDEX(#REF!,MATCH(PIs[[#This Row],[SSGUID]],#REF!,0),2)</f>
        <v>-</v>
      </c>
      <c r="U134">
        <f>INDEX(S2PQ_relational[],MATCH(PIs[[#This Row],[GUID]],S2PQ_relational[PIGUID],0),2)</f>
        <v>0</v>
      </c>
      <c r="V134" t="b">
        <v>0</v>
      </c>
    </row>
    <row r="135" spans="1:22" ht="409.5" x14ac:dyDescent="0.25">
      <c r="A135" t="s">
        <v>885</v>
      </c>
      <c r="C135" t="s">
        <v>886</v>
      </c>
      <c r="D135" t="s">
        <v>887</v>
      </c>
      <c r="E135" t="s">
        <v>888</v>
      </c>
      <c r="F135" t="s">
        <v>889</v>
      </c>
      <c r="G135" s="48" t="s">
        <v>890</v>
      </c>
      <c r="H135" t="s">
        <v>223</v>
      </c>
      <c r="I135" t="str">
        <f>INDEX(Level[Level],MATCH(PIs[[#This Row],[L]],Level[GUID],0),1)</f>
        <v>Obligación Menor</v>
      </c>
      <c r="N135" t="s">
        <v>545</v>
      </c>
      <c r="O135" t="str">
        <f>INDEX(#REF!,MATCH(PIs[[#This Row],[SGUID]],#REF!,0),1)</f>
        <v>AQ 20 BIENESTAR, GESTIÓN Y CRÍA DE ESPECIES ACUÁTICAS DE CULTIVO (en todos los puntos de la cadena de producción)</v>
      </c>
      <c r="P135" t="str">
        <f>INDEX(#REF!,MATCH(PIs[[#This Row],[SGUID]],#REF!,0),2)</f>
        <v>-</v>
      </c>
      <c r="Q135">
        <f>INDEX(#REF!,MATCH(PIs[[#This Row],[SGUID]],#REF!,0),3)</f>
        <v>1902</v>
      </c>
      <c r="R135" t="s">
        <v>707</v>
      </c>
      <c r="S135" t="str">
        <f>INDEX(#REF!,MATCH(PIs[[#This Row],[SSGUID]],#REF!,0),1)</f>
        <v>AQ 20.02 Salud y bienestar de las especies acuáticas de cultivo</v>
      </c>
      <c r="T135" t="str">
        <f>INDEX(#REF!,MATCH(PIs[[#This Row],[SSGUID]],#REF!,0),2)</f>
        <v>-</v>
      </c>
      <c r="U135" t="str">
        <f>INDEX(S2PQ_relational[],MATCH(PIs[[#This Row],[GUID]],S2PQ_relational[PIGUID],0),2)</f>
        <v>2yXFJzIdqKK8uQxdr4Zrt9</v>
      </c>
      <c r="V135" t="b">
        <v>0</v>
      </c>
    </row>
    <row r="136" spans="1:22" x14ac:dyDescent="0.25">
      <c r="A136" t="s">
        <v>891</v>
      </c>
      <c r="C136" t="s">
        <v>892</v>
      </c>
      <c r="D136" t="s">
        <v>893</v>
      </c>
      <c r="E136" t="s">
        <v>894</v>
      </c>
      <c r="F136" t="s">
        <v>895</v>
      </c>
      <c r="G136" t="s">
        <v>896</v>
      </c>
      <c r="H136" t="s">
        <v>48</v>
      </c>
      <c r="I136" t="str">
        <f>INDEX(Level[Level],MATCH(PIs[[#This Row],[L]],Level[GUID],0),1)</f>
        <v>Obligación Mayor</v>
      </c>
      <c r="N136" t="s">
        <v>334</v>
      </c>
      <c r="O136" t="str">
        <f>INDEX(#REF!,MATCH(PIs[[#This Row],[SGUID]],#REF!,0),1)</f>
        <v>AQ 17 ESPECIFICACIONES, PRODUCTOS NO CONFORMES Y LIBERACIÓN DEL PRODUCTO EN LA GRANJA</v>
      </c>
      <c r="P136" t="str">
        <f>INDEX(#REF!,MATCH(PIs[[#This Row],[SGUID]],#REF!,0),2)</f>
        <v>-</v>
      </c>
      <c r="Q136">
        <f>INDEX(#REF!,MATCH(PIs[[#This Row],[SGUID]],#REF!,0),3)</f>
        <v>14</v>
      </c>
      <c r="R136" t="s">
        <v>50</v>
      </c>
      <c r="S136" t="str">
        <f>INDEX(#REF!,MATCH(PIs[[#This Row],[SSGUID]],#REF!,0),1)</f>
        <v>-</v>
      </c>
      <c r="T136" t="str">
        <f>INDEX(#REF!,MATCH(PIs[[#This Row],[SSGUID]],#REF!,0),2)</f>
        <v>-</v>
      </c>
      <c r="U136">
        <f>INDEX(S2PQ_relational[],MATCH(PIs[[#This Row],[GUID]],S2PQ_relational[PIGUID],0),2)</f>
        <v>0</v>
      </c>
      <c r="V136" t="b">
        <v>0</v>
      </c>
    </row>
    <row r="137" spans="1:22" x14ac:dyDescent="0.25">
      <c r="A137" t="s">
        <v>897</v>
      </c>
      <c r="C137" t="s">
        <v>898</v>
      </c>
      <c r="D137" t="s">
        <v>899</v>
      </c>
      <c r="E137" t="s">
        <v>900</v>
      </c>
      <c r="F137" t="s">
        <v>901</v>
      </c>
      <c r="G137" t="s">
        <v>902</v>
      </c>
      <c r="H137" t="s">
        <v>48</v>
      </c>
      <c r="I137" t="str">
        <f>INDEX(Level[Level],MATCH(PIs[[#This Row],[L]],Level[GUID],0),1)</f>
        <v>Obligación Mayor</v>
      </c>
      <c r="N137" t="s">
        <v>545</v>
      </c>
      <c r="O137" t="str">
        <f>INDEX(#REF!,MATCH(PIs[[#This Row],[SGUID]],#REF!,0),1)</f>
        <v>AQ 20 BIENESTAR, GESTIÓN Y CRÍA DE ESPECIES ACUÁTICAS DE CULTIVO (en todos los puntos de la cadena de producción)</v>
      </c>
      <c r="P137" t="str">
        <f>INDEX(#REF!,MATCH(PIs[[#This Row],[SGUID]],#REF!,0),2)</f>
        <v>-</v>
      </c>
      <c r="Q137">
        <f>INDEX(#REF!,MATCH(PIs[[#This Row],[SGUID]],#REF!,0),3)</f>
        <v>1902</v>
      </c>
      <c r="R137" t="s">
        <v>854</v>
      </c>
      <c r="S137" t="str">
        <f>INDEX(#REF!,MATCH(PIs[[#This Row],[SSGUID]],#REF!,0),1)</f>
        <v>AQ 20.01 Trazabilidad y origen de la población</v>
      </c>
      <c r="T137" t="str">
        <f>INDEX(#REF!,MATCH(PIs[[#This Row],[SSGUID]],#REF!,0),2)</f>
        <v>-</v>
      </c>
      <c r="U137">
        <f>INDEX(S2PQ_relational[],MATCH(PIs[[#This Row],[GUID]],S2PQ_relational[PIGUID],0),2)</f>
        <v>0</v>
      </c>
      <c r="V137" t="b">
        <v>0</v>
      </c>
    </row>
    <row r="138" spans="1:22" x14ac:dyDescent="0.25">
      <c r="A138" t="s">
        <v>903</v>
      </c>
      <c r="C138" t="s">
        <v>904</v>
      </c>
      <c r="D138" t="s">
        <v>905</v>
      </c>
      <c r="E138" t="s">
        <v>906</v>
      </c>
      <c r="F138" t="s">
        <v>907</v>
      </c>
      <c r="G138" t="s">
        <v>908</v>
      </c>
      <c r="H138" t="s">
        <v>48</v>
      </c>
      <c r="I138" t="str">
        <f>INDEX(Level[Level],MATCH(PIs[[#This Row],[L]],Level[GUID],0),1)</f>
        <v>Obligación Mayor</v>
      </c>
      <c r="N138" t="s">
        <v>545</v>
      </c>
      <c r="O138" t="str">
        <f>INDEX(#REF!,MATCH(PIs[[#This Row],[SGUID]],#REF!,0),1)</f>
        <v>AQ 20 BIENESTAR, GESTIÓN Y CRÍA DE ESPECIES ACUÁTICAS DE CULTIVO (en todos los puntos de la cadena de producción)</v>
      </c>
      <c r="P138" t="str">
        <f>INDEX(#REF!,MATCH(PIs[[#This Row],[SGUID]],#REF!,0),2)</f>
        <v>-</v>
      </c>
      <c r="Q138">
        <f>INDEX(#REF!,MATCH(PIs[[#This Row],[SGUID]],#REF!,0),3)</f>
        <v>1902</v>
      </c>
      <c r="R138" t="s">
        <v>707</v>
      </c>
      <c r="S138" t="str">
        <f>INDEX(#REF!,MATCH(PIs[[#This Row],[SSGUID]],#REF!,0),1)</f>
        <v>AQ 20.02 Salud y bienestar de las especies acuáticas de cultivo</v>
      </c>
      <c r="T138" t="str">
        <f>INDEX(#REF!,MATCH(PIs[[#This Row],[SSGUID]],#REF!,0),2)</f>
        <v>-</v>
      </c>
      <c r="U138" t="str">
        <f>INDEX(S2PQ_relational[],MATCH(PIs[[#This Row],[GUID]],S2PQ_relational[PIGUID],0),2)</f>
        <v>2yXFJzIdqKK8uQxdr4Zrt9</v>
      </c>
      <c r="V138" t="b">
        <v>0</v>
      </c>
    </row>
    <row r="139" spans="1:22" ht="409.5" x14ac:dyDescent="0.25">
      <c r="A139" t="s">
        <v>909</v>
      </c>
      <c r="C139" t="s">
        <v>910</v>
      </c>
      <c r="D139" t="s">
        <v>911</v>
      </c>
      <c r="E139" t="s">
        <v>912</v>
      </c>
      <c r="F139" t="s">
        <v>913</v>
      </c>
      <c r="G139" s="48" t="s">
        <v>914</v>
      </c>
      <c r="H139" t="s">
        <v>48</v>
      </c>
      <c r="I139" t="str">
        <f>INDEX(Level[Level],MATCH(PIs[[#This Row],[L]],Level[GUID],0),1)</f>
        <v>Obligación Mayor</v>
      </c>
      <c r="N139" t="s">
        <v>545</v>
      </c>
      <c r="O139" t="str">
        <f>INDEX(#REF!,MATCH(PIs[[#This Row],[SGUID]],#REF!,0),1)</f>
        <v>AQ 20 BIENESTAR, GESTIÓN Y CRÍA DE ESPECIES ACUÁTICAS DE CULTIVO (en todos los puntos de la cadena de producción)</v>
      </c>
      <c r="P139" t="str">
        <f>INDEX(#REF!,MATCH(PIs[[#This Row],[SGUID]],#REF!,0),2)</f>
        <v>-</v>
      </c>
      <c r="Q139">
        <f>INDEX(#REF!,MATCH(PIs[[#This Row],[SGUID]],#REF!,0),3)</f>
        <v>1902</v>
      </c>
      <c r="R139" t="s">
        <v>707</v>
      </c>
      <c r="S139" t="str">
        <f>INDEX(#REF!,MATCH(PIs[[#This Row],[SSGUID]],#REF!,0),1)</f>
        <v>AQ 20.02 Salud y bienestar de las especies acuáticas de cultivo</v>
      </c>
      <c r="T139" t="str">
        <f>INDEX(#REF!,MATCH(PIs[[#This Row],[SSGUID]],#REF!,0),2)</f>
        <v>-</v>
      </c>
      <c r="U139">
        <f>INDEX(S2PQ_relational[],MATCH(PIs[[#This Row],[GUID]],S2PQ_relational[PIGUID],0),2)</f>
        <v>0</v>
      </c>
      <c r="V139" t="b">
        <v>1</v>
      </c>
    </row>
    <row r="140" spans="1:22" ht="409.5" x14ac:dyDescent="0.25">
      <c r="A140" t="s">
        <v>915</v>
      </c>
      <c r="C140" t="s">
        <v>916</v>
      </c>
      <c r="D140" t="s">
        <v>917</v>
      </c>
      <c r="E140" t="s">
        <v>918</v>
      </c>
      <c r="F140" t="s">
        <v>919</v>
      </c>
      <c r="G140" s="48" t="s">
        <v>920</v>
      </c>
      <c r="H140" t="s">
        <v>48</v>
      </c>
      <c r="I140" t="str">
        <f>INDEX(Level[Level],MATCH(PIs[[#This Row],[L]],Level[GUID],0),1)</f>
        <v>Obligación Mayor</v>
      </c>
      <c r="N140" t="s">
        <v>545</v>
      </c>
      <c r="O140" t="str">
        <f>INDEX(#REF!,MATCH(PIs[[#This Row],[SGUID]],#REF!,0),1)</f>
        <v>AQ 20 BIENESTAR, GESTIÓN Y CRÍA DE ESPECIES ACUÁTICAS DE CULTIVO (en todos los puntos de la cadena de producción)</v>
      </c>
      <c r="P140" t="str">
        <f>INDEX(#REF!,MATCH(PIs[[#This Row],[SGUID]],#REF!,0),2)</f>
        <v>-</v>
      </c>
      <c r="Q140">
        <f>INDEX(#REF!,MATCH(PIs[[#This Row],[SGUID]],#REF!,0),3)</f>
        <v>1902</v>
      </c>
      <c r="R140" t="s">
        <v>707</v>
      </c>
      <c r="S140" t="str">
        <f>INDEX(#REF!,MATCH(PIs[[#This Row],[SSGUID]],#REF!,0),1)</f>
        <v>AQ 20.02 Salud y bienestar de las especies acuáticas de cultivo</v>
      </c>
      <c r="T140" t="str">
        <f>INDEX(#REF!,MATCH(PIs[[#This Row],[SSGUID]],#REF!,0),2)</f>
        <v>-</v>
      </c>
      <c r="U140">
        <f>INDEX(S2PQ_relational[],MATCH(PIs[[#This Row],[GUID]],S2PQ_relational[PIGUID],0),2)</f>
        <v>0</v>
      </c>
      <c r="V140" t="b">
        <v>1</v>
      </c>
    </row>
    <row r="141" spans="1:22" x14ac:dyDescent="0.25">
      <c r="A141" t="s">
        <v>921</v>
      </c>
      <c r="C141" t="s">
        <v>922</v>
      </c>
      <c r="D141" t="s">
        <v>923</v>
      </c>
      <c r="E141" t="s">
        <v>924</v>
      </c>
      <c r="F141" t="s">
        <v>925</v>
      </c>
      <c r="G141" t="s">
        <v>926</v>
      </c>
      <c r="H141" t="s">
        <v>48</v>
      </c>
      <c r="I141" t="str">
        <f>INDEX(Level[Level],MATCH(PIs[[#This Row],[L]],Level[GUID],0),1)</f>
        <v>Obligación Mayor</v>
      </c>
      <c r="N141" t="s">
        <v>545</v>
      </c>
      <c r="O141" t="str">
        <f>INDEX(#REF!,MATCH(PIs[[#This Row],[SGUID]],#REF!,0),1)</f>
        <v>AQ 20 BIENESTAR, GESTIÓN Y CRÍA DE ESPECIES ACUÁTICAS DE CULTIVO (en todos los puntos de la cadena de producción)</v>
      </c>
      <c r="P141" t="str">
        <f>INDEX(#REF!,MATCH(PIs[[#This Row],[SGUID]],#REF!,0),2)</f>
        <v>-</v>
      </c>
      <c r="Q141">
        <f>INDEX(#REF!,MATCH(PIs[[#This Row],[SGUID]],#REF!,0),3)</f>
        <v>1902</v>
      </c>
      <c r="R141" t="s">
        <v>707</v>
      </c>
      <c r="S141" t="str">
        <f>INDEX(#REF!,MATCH(PIs[[#This Row],[SSGUID]],#REF!,0),1)</f>
        <v>AQ 20.02 Salud y bienestar de las especies acuáticas de cultivo</v>
      </c>
      <c r="T141" t="str">
        <f>INDEX(#REF!,MATCH(PIs[[#This Row],[SSGUID]],#REF!,0),2)</f>
        <v>-</v>
      </c>
      <c r="U141">
        <f>INDEX(S2PQ_relational[],MATCH(PIs[[#This Row],[GUID]],S2PQ_relational[PIGUID],0),2)</f>
        <v>0</v>
      </c>
      <c r="V141" t="b">
        <v>0</v>
      </c>
    </row>
    <row r="142" spans="1:22" ht="409.5" x14ac:dyDescent="0.25">
      <c r="A142" t="s">
        <v>927</v>
      </c>
      <c r="C142" t="s">
        <v>928</v>
      </c>
      <c r="D142" t="s">
        <v>929</v>
      </c>
      <c r="E142" t="s">
        <v>930</v>
      </c>
      <c r="F142" t="s">
        <v>931</v>
      </c>
      <c r="G142" s="48" t="s">
        <v>932</v>
      </c>
      <c r="H142" t="s">
        <v>223</v>
      </c>
      <c r="I142" t="str">
        <f>INDEX(Level[Level],MATCH(PIs[[#This Row],[L]],Level[GUID],0),1)</f>
        <v>Obligación Menor</v>
      </c>
      <c r="N142" t="s">
        <v>545</v>
      </c>
      <c r="O142" t="str">
        <f>INDEX(#REF!,MATCH(PIs[[#This Row],[SGUID]],#REF!,0),1)</f>
        <v>AQ 20 BIENESTAR, GESTIÓN Y CRÍA DE ESPECIES ACUÁTICAS DE CULTIVO (en todos los puntos de la cadena de producción)</v>
      </c>
      <c r="P142" t="str">
        <f>INDEX(#REF!,MATCH(PIs[[#This Row],[SGUID]],#REF!,0),2)</f>
        <v>-</v>
      </c>
      <c r="Q142">
        <f>INDEX(#REF!,MATCH(PIs[[#This Row],[SGUID]],#REF!,0),3)</f>
        <v>1902</v>
      </c>
      <c r="R142" t="s">
        <v>707</v>
      </c>
      <c r="S142" t="str">
        <f>INDEX(#REF!,MATCH(PIs[[#This Row],[SSGUID]],#REF!,0),1)</f>
        <v>AQ 20.02 Salud y bienestar de las especies acuáticas de cultivo</v>
      </c>
      <c r="T142" t="str">
        <f>INDEX(#REF!,MATCH(PIs[[#This Row],[SSGUID]],#REF!,0),2)</f>
        <v>-</v>
      </c>
      <c r="U142" t="str">
        <f>INDEX(S2PQ_relational[],MATCH(PIs[[#This Row],[GUID]],S2PQ_relational[PIGUID],0),2)</f>
        <v>2yXFJzIdqKK8uQxdr4Zrt9</v>
      </c>
      <c r="V142" t="b">
        <v>0</v>
      </c>
    </row>
    <row r="143" spans="1:22" ht="409.5" x14ac:dyDescent="0.25">
      <c r="A143" t="s">
        <v>933</v>
      </c>
      <c r="C143" t="s">
        <v>934</v>
      </c>
      <c r="D143" t="s">
        <v>935</v>
      </c>
      <c r="E143" t="s">
        <v>936</v>
      </c>
      <c r="F143" t="s">
        <v>937</v>
      </c>
      <c r="G143" s="48" t="s">
        <v>938</v>
      </c>
      <c r="H143" t="s">
        <v>48</v>
      </c>
      <c r="I143" t="str">
        <f>INDEX(Level[Level],MATCH(PIs[[#This Row],[L]],Level[GUID],0),1)</f>
        <v>Obligación Mayor</v>
      </c>
      <c r="N143" t="s">
        <v>545</v>
      </c>
      <c r="O143" t="str">
        <f>INDEX(#REF!,MATCH(PIs[[#This Row],[SGUID]],#REF!,0),1)</f>
        <v>AQ 20 BIENESTAR, GESTIÓN Y CRÍA DE ESPECIES ACUÁTICAS DE CULTIVO (en todos los puntos de la cadena de producción)</v>
      </c>
      <c r="P143" t="str">
        <f>INDEX(#REF!,MATCH(PIs[[#This Row],[SGUID]],#REF!,0),2)</f>
        <v>-</v>
      </c>
      <c r="Q143">
        <f>INDEX(#REF!,MATCH(PIs[[#This Row],[SGUID]],#REF!,0),3)</f>
        <v>1902</v>
      </c>
      <c r="R143" t="s">
        <v>707</v>
      </c>
      <c r="S143" t="str">
        <f>INDEX(#REF!,MATCH(PIs[[#This Row],[SSGUID]],#REF!,0),1)</f>
        <v>AQ 20.02 Salud y bienestar de las especies acuáticas de cultivo</v>
      </c>
      <c r="T143" t="str">
        <f>INDEX(#REF!,MATCH(PIs[[#This Row],[SSGUID]],#REF!,0),2)</f>
        <v>-</v>
      </c>
      <c r="U143">
        <f>INDEX(S2PQ_relational[],MATCH(PIs[[#This Row],[GUID]],S2PQ_relational[PIGUID],0),2)</f>
        <v>0</v>
      </c>
      <c r="V143" t="b">
        <v>1</v>
      </c>
    </row>
    <row r="144" spans="1:22" x14ac:dyDescent="0.25">
      <c r="A144" t="s">
        <v>939</v>
      </c>
      <c r="C144" t="s">
        <v>940</v>
      </c>
      <c r="D144" t="s">
        <v>941</v>
      </c>
      <c r="E144" t="s">
        <v>942</v>
      </c>
      <c r="F144" t="s">
        <v>943</v>
      </c>
      <c r="G144" t="s">
        <v>944</v>
      </c>
      <c r="H144" t="s">
        <v>48</v>
      </c>
      <c r="I144" t="str">
        <f>INDEX(Level[Level],MATCH(PIs[[#This Row],[L]],Level[GUID],0),1)</f>
        <v>Obligación Mayor</v>
      </c>
      <c r="N144" t="s">
        <v>545</v>
      </c>
      <c r="O144" t="str">
        <f>INDEX(#REF!,MATCH(PIs[[#This Row],[SGUID]],#REF!,0),1)</f>
        <v>AQ 20 BIENESTAR, GESTIÓN Y CRÍA DE ESPECIES ACUÁTICAS DE CULTIVO (en todos los puntos de la cadena de producción)</v>
      </c>
      <c r="P144" t="str">
        <f>INDEX(#REF!,MATCH(PIs[[#This Row],[SGUID]],#REF!,0),2)</f>
        <v>-</v>
      </c>
      <c r="Q144">
        <f>INDEX(#REF!,MATCH(PIs[[#This Row],[SGUID]],#REF!,0),3)</f>
        <v>1902</v>
      </c>
      <c r="R144" t="s">
        <v>707</v>
      </c>
      <c r="S144" t="str">
        <f>INDEX(#REF!,MATCH(PIs[[#This Row],[SSGUID]],#REF!,0),1)</f>
        <v>AQ 20.02 Salud y bienestar de las especies acuáticas de cultivo</v>
      </c>
      <c r="T144" t="str">
        <f>INDEX(#REF!,MATCH(PIs[[#This Row],[SSGUID]],#REF!,0),2)</f>
        <v>-</v>
      </c>
      <c r="U144" t="str">
        <f>INDEX(S2PQ_relational[],MATCH(PIs[[#This Row],[GUID]],S2PQ_relational[PIGUID],0),2)</f>
        <v>2EtW1EAPpAKFX3k6JZK82S</v>
      </c>
      <c r="V144" t="b">
        <v>0</v>
      </c>
    </row>
    <row r="145" spans="1:22" ht="409.5" x14ac:dyDescent="0.25">
      <c r="A145" t="s">
        <v>945</v>
      </c>
      <c r="C145" t="s">
        <v>946</v>
      </c>
      <c r="D145" t="s">
        <v>947</v>
      </c>
      <c r="E145" t="s">
        <v>948</v>
      </c>
      <c r="F145" t="s">
        <v>949</v>
      </c>
      <c r="G145" s="48" t="s">
        <v>950</v>
      </c>
      <c r="H145" t="s">
        <v>48</v>
      </c>
      <c r="I145" t="str">
        <f>INDEX(Level[Level],MATCH(PIs[[#This Row],[L]],Level[GUID],0),1)</f>
        <v>Obligación Mayor</v>
      </c>
      <c r="N145" t="s">
        <v>545</v>
      </c>
      <c r="O145" t="str">
        <f>INDEX(#REF!,MATCH(PIs[[#This Row],[SGUID]],#REF!,0),1)</f>
        <v>AQ 20 BIENESTAR, GESTIÓN Y CRÍA DE ESPECIES ACUÁTICAS DE CULTIVO (en todos los puntos de la cadena de producción)</v>
      </c>
      <c r="P145" t="str">
        <f>INDEX(#REF!,MATCH(PIs[[#This Row],[SGUID]],#REF!,0),2)</f>
        <v>-</v>
      </c>
      <c r="Q145">
        <f>INDEX(#REF!,MATCH(PIs[[#This Row],[SGUID]],#REF!,0),3)</f>
        <v>1902</v>
      </c>
      <c r="R145" t="s">
        <v>707</v>
      </c>
      <c r="S145" t="str">
        <f>INDEX(#REF!,MATCH(PIs[[#This Row],[SSGUID]],#REF!,0),1)</f>
        <v>AQ 20.02 Salud y bienestar de las especies acuáticas de cultivo</v>
      </c>
      <c r="T145" t="str">
        <f>INDEX(#REF!,MATCH(PIs[[#This Row],[SSGUID]],#REF!,0),2)</f>
        <v>-</v>
      </c>
      <c r="U145" t="str">
        <f>INDEX(S2PQ_relational[],MATCH(PIs[[#This Row],[GUID]],S2PQ_relational[PIGUID],0),2)</f>
        <v>2yXFJzIdqKK8uQxdr4Zrt9</v>
      </c>
      <c r="V145" t="b">
        <v>0</v>
      </c>
    </row>
    <row r="146" spans="1:22" x14ac:dyDescent="0.25">
      <c r="A146" t="s">
        <v>951</v>
      </c>
      <c r="C146" t="s">
        <v>952</v>
      </c>
      <c r="D146" t="s">
        <v>953</v>
      </c>
      <c r="E146" t="s">
        <v>954</v>
      </c>
      <c r="F146" t="s">
        <v>955</v>
      </c>
      <c r="G146" t="s">
        <v>956</v>
      </c>
      <c r="H146" t="s">
        <v>223</v>
      </c>
      <c r="I146" t="str">
        <f>INDEX(Level[Level],MATCH(PIs[[#This Row],[L]],Level[GUID],0),1)</f>
        <v>Obligación Menor</v>
      </c>
      <c r="N146" t="s">
        <v>545</v>
      </c>
      <c r="O146" t="str">
        <f>INDEX(#REF!,MATCH(PIs[[#This Row],[SGUID]],#REF!,0),1)</f>
        <v>AQ 20 BIENESTAR, GESTIÓN Y CRÍA DE ESPECIES ACUÁTICAS DE CULTIVO (en todos los puntos de la cadena de producción)</v>
      </c>
      <c r="P146" t="str">
        <f>INDEX(#REF!,MATCH(PIs[[#This Row],[SGUID]],#REF!,0),2)</f>
        <v>-</v>
      </c>
      <c r="Q146">
        <f>INDEX(#REF!,MATCH(PIs[[#This Row],[SGUID]],#REF!,0),3)</f>
        <v>1902</v>
      </c>
      <c r="R146" t="s">
        <v>707</v>
      </c>
      <c r="S146" t="str">
        <f>INDEX(#REF!,MATCH(PIs[[#This Row],[SSGUID]],#REF!,0),1)</f>
        <v>AQ 20.02 Salud y bienestar de las especies acuáticas de cultivo</v>
      </c>
      <c r="T146" t="str">
        <f>INDEX(#REF!,MATCH(PIs[[#This Row],[SSGUID]],#REF!,0),2)</f>
        <v>-</v>
      </c>
      <c r="U146">
        <f>INDEX(S2PQ_relational[],MATCH(PIs[[#This Row],[GUID]],S2PQ_relational[PIGUID],0),2)</f>
        <v>0</v>
      </c>
      <c r="V146" t="b">
        <v>0</v>
      </c>
    </row>
    <row r="147" spans="1:22" x14ac:dyDescent="0.25">
      <c r="A147" t="s">
        <v>957</v>
      </c>
      <c r="C147" t="s">
        <v>958</v>
      </c>
      <c r="D147" t="s">
        <v>959</v>
      </c>
      <c r="E147" t="s">
        <v>960</v>
      </c>
      <c r="F147" t="s">
        <v>961</v>
      </c>
      <c r="G147" t="s">
        <v>962</v>
      </c>
      <c r="H147" t="s">
        <v>48</v>
      </c>
      <c r="I147" t="str">
        <f>INDEX(Level[Level],MATCH(PIs[[#This Row],[L]],Level[GUID],0),1)</f>
        <v>Obligación Mayor</v>
      </c>
      <c r="N147" t="s">
        <v>545</v>
      </c>
      <c r="O147" t="str">
        <f>INDEX(#REF!,MATCH(PIs[[#This Row],[SGUID]],#REF!,0),1)</f>
        <v>AQ 20 BIENESTAR, GESTIÓN Y CRÍA DE ESPECIES ACUÁTICAS DE CULTIVO (en todos los puntos de la cadena de producción)</v>
      </c>
      <c r="P147" t="str">
        <f>INDEX(#REF!,MATCH(PIs[[#This Row],[SGUID]],#REF!,0),2)</f>
        <v>-</v>
      </c>
      <c r="Q147">
        <f>INDEX(#REF!,MATCH(PIs[[#This Row],[SGUID]],#REF!,0),3)</f>
        <v>1902</v>
      </c>
      <c r="R147" t="s">
        <v>707</v>
      </c>
      <c r="S147" t="str">
        <f>INDEX(#REF!,MATCH(PIs[[#This Row],[SSGUID]],#REF!,0),1)</f>
        <v>AQ 20.02 Salud y bienestar de las especies acuáticas de cultivo</v>
      </c>
      <c r="T147" t="str">
        <f>INDEX(#REF!,MATCH(PIs[[#This Row],[SSGUID]],#REF!,0),2)</f>
        <v>-</v>
      </c>
      <c r="U147">
        <f>INDEX(S2PQ_relational[],MATCH(PIs[[#This Row],[GUID]],S2PQ_relational[PIGUID],0),2)</f>
        <v>0</v>
      </c>
      <c r="V147" t="b">
        <v>0</v>
      </c>
    </row>
    <row r="148" spans="1:22" ht="409.5" x14ac:dyDescent="0.25">
      <c r="A148" t="s">
        <v>963</v>
      </c>
      <c r="C148" t="s">
        <v>964</v>
      </c>
      <c r="D148" t="s">
        <v>965</v>
      </c>
      <c r="E148" t="s">
        <v>966</v>
      </c>
      <c r="F148" t="s">
        <v>967</v>
      </c>
      <c r="G148" s="48" t="s">
        <v>968</v>
      </c>
      <c r="H148" t="s">
        <v>48</v>
      </c>
      <c r="I148" t="str">
        <f>INDEX(Level[Level],MATCH(PIs[[#This Row],[L]],Level[GUID],0),1)</f>
        <v>Obligación Mayor</v>
      </c>
      <c r="N148" t="s">
        <v>545</v>
      </c>
      <c r="O148" t="str">
        <f>INDEX(#REF!,MATCH(PIs[[#This Row],[SGUID]],#REF!,0),1)</f>
        <v>AQ 20 BIENESTAR, GESTIÓN Y CRÍA DE ESPECIES ACUÁTICAS DE CULTIVO (en todos los puntos de la cadena de producción)</v>
      </c>
      <c r="P148" t="str">
        <f>INDEX(#REF!,MATCH(PIs[[#This Row],[SGUID]],#REF!,0),2)</f>
        <v>-</v>
      </c>
      <c r="Q148">
        <f>INDEX(#REF!,MATCH(PIs[[#This Row],[SGUID]],#REF!,0),3)</f>
        <v>1902</v>
      </c>
      <c r="R148" t="s">
        <v>707</v>
      </c>
      <c r="S148" t="str">
        <f>INDEX(#REF!,MATCH(PIs[[#This Row],[SSGUID]],#REF!,0),1)</f>
        <v>AQ 20.02 Salud y bienestar de las especies acuáticas de cultivo</v>
      </c>
      <c r="T148" t="str">
        <f>INDEX(#REF!,MATCH(PIs[[#This Row],[SSGUID]],#REF!,0),2)</f>
        <v>-</v>
      </c>
      <c r="U148">
        <f>INDEX(S2PQ_relational[],MATCH(PIs[[#This Row],[GUID]],S2PQ_relational[PIGUID],0),2)</f>
        <v>0</v>
      </c>
      <c r="V148" t="b">
        <v>1</v>
      </c>
    </row>
    <row r="149" spans="1:22" x14ac:dyDescent="0.25">
      <c r="A149" t="s">
        <v>969</v>
      </c>
      <c r="C149" t="s">
        <v>970</v>
      </c>
      <c r="D149" t="s">
        <v>971</v>
      </c>
      <c r="E149" t="s">
        <v>972</v>
      </c>
      <c r="F149" t="s">
        <v>973</v>
      </c>
      <c r="G149" t="s">
        <v>974</v>
      </c>
      <c r="H149" t="s">
        <v>48</v>
      </c>
      <c r="I149" t="str">
        <f>INDEX(Level[Level],MATCH(PIs[[#This Row],[L]],Level[GUID],0),1)</f>
        <v>Obligación Mayor</v>
      </c>
      <c r="N149" t="s">
        <v>545</v>
      </c>
      <c r="O149" t="str">
        <f>INDEX(#REF!,MATCH(PIs[[#This Row],[SGUID]],#REF!,0),1)</f>
        <v>AQ 20 BIENESTAR, GESTIÓN Y CRÍA DE ESPECIES ACUÁTICAS DE CULTIVO (en todos los puntos de la cadena de producción)</v>
      </c>
      <c r="P149" t="str">
        <f>INDEX(#REF!,MATCH(PIs[[#This Row],[SGUID]],#REF!,0),2)</f>
        <v>-</v>
      </c>
      <c r="Q149">
        <f>INDEX(#REF!,MATCH(PIs[[#This Row],[SGUID]],#REF!,0),3)</f>
        <v>1902</v>
      </c>
      <c r="R149" t="s">
        <v>707</v>
      </c>
      <c r="S149" t="str">
        <f>INDEX(#REF!,MATCH(PIs[[#This Row],[SSGUID]],#REF!,0),1)</f>
        <v>AQ 20.02 Salud y bienestar de las especies acuáticas de cultivo</v>
      </c>
      <c r="T149" t="str">
        <f>INDEX(#REF!,MATCH(PIs[[#This Row],[SSGUID]],#REF!,0),2)</f>
        <v>-</v>
      </c>
      <c r="U149">
        <f>INDEX(S2PQ_relational[],MATCH(PIs[[#This Row],[GUID]],S2PQ_relational[PIGUID],0),2)</f>
        <v>0</v>
      </c>
      <c r="V149" t="b">
        <v>0</v>
      </c>
    </row>
    <row r="150" spans="1:22" ht="409.5" x14ac:dyDescent="0.25">
      <c r="A150" t="s">
        <v>975</v>
      </c>
      <c r="C150" t="s">
        <v>976</v>
      </c>
      <c r="D150" t="s">
        <v>977</v>
      </c>
      <c r="E150" t="s">
        <v>978</v>
      </c>
      <c r="F150" t="s">
        <v>979</v>
      </c>
      <c r="G150" s="48" t="s">
        <v>980</v>
      </c>
      <c r="H150" t="s">
        <v>48</v>
      </c>
      <c r="I150" t="str">
        <f>INDEX(Level[Level],MATCH(PIs[[#This Row],[L]],Level[GUID],0),1)</f>
        <v>Obligación Mayor</v>
      </c>
      <c r="N150" t="s">
        <v>545</v>
      </c>
      <c r="O150" t="str">
        <f>INDEX(#REF!,MATCH(PIs[[#This Row],[SGUID]],#REF!,0),1)</f>
        <v>AQ 20 BIENESTAR, GESTIÓN Y CRÍA DE ESPECIES ACUÁTICAS DE CULTIVO (en todos los puntos de la cadena de producción)</v>
      </c>
      <c r="P150" t="str">
        <f>INDEX(#REF!,MATCH(PIs[[#This Row],[SGUID]],#REF!,0),2)</f>
        <v>-</v>
      </c>
      <c r="Q150">
        <f>INDEX(#REF!,MATCH(PIs[[#This Row],[SGUID]],#REF!,0),3)</f>
        <v>1902</v>
      </c>
      <c r="R150" t="s">
        <v>707</v>
      </c>
      <c r="S150" t="str">
        <f>INDEX(#REF!,MATCH(PIs[[#This Row],[SSGUID]],#REF!,0),1)</f>
        <v>AQ 20.02 Salud y bienestar de las especies acuáticas de cultivo</v>
      </c>
      <c r="T150" t="str">
        <f>INDEX(#REF!,MATCH(PIs[[#This Row],[SSGUID]],#REF!,0),2)</f>
        <v>-</v>
      </c>
      <c r="U150">
        <f>INDEX(S2PQ_relational[],MATCH(PIs[[#This Row],[GUID]],S2PQ_relational[PIGUID],0),2)</f>
        <v>0</v>
      </c>
      <c r="V150" t="b">
        <v>1</v>
      </c>
    </row>
    <row r="151" spans="1:22" ht="409.5" x14ac:dyDescent="0.25">
      <c r="A151" t="s">
        <v>981</v>
      </c>
      <c r="C151" t="s">
        <v>982</v>
      </c>
      <c r="D151" t="s">
        <v>983</v>
      </c>
      <c r="E151" t="s">
        <v>984</v>
      </c>
      <c r="F151" t="s">
        <v>985</v>
      </c>
      <c r="G151" s="48" t="s">
        <v>986</v>
      </c>
      <c r="H151" t="s">
        <v>48</v>
      </c>
      <c r="I151" t="str">
        <f>INDEX(Level[Level],MATCH(PIs[[#This Row],[L]],Level[GUID],0),1)</f>
        <v>Obligación Mayor</v>
      </c>
      <c r="N151" t="s">
        <v>545</v>
      </c>
      <c r="O151" t="str">
        <f>INDEX(#REF!,MATCH(PIs[[#This Row],[SGUID]],#REF!,0),1)</f>
        <v>AQ 20 BIENESTAR, GESTIÓN Y CRÍA DE ESPECIES ACUÁTICAS DE CULTIVO (en todos los puntos de la cadena de producción)</v>
      </c>
      <c r="P151" t="str">
        <f>INDEX(#REF!,MATCH(PIs[[#This Row],[SGUID]],#REF!,0),2)</f>
        <v>-</v>
      </c>
      <c r="Q151">
        <f>INDEX(#REF!,MATCH(PIs[[#This Row],[SGUID]],#REF!,0),3)</f>
        <v>1902</v>
      </c>
      <c r="R151" t="s">
        <v>707</v>
      </c>
      <c r="S151" t="str">
        <f>INDEX(#REF!,MATCH(PIs[[#This Row],[SSGUID]],#REF!,0),1)</f>
        <v>AQ 20.02 Salud y bienestar de las especies acuáticas de cultivo</v>
      </c>
      <c r="T151" t="str">
        <f>INDEX(#REF!,MATCH(PIs[[#This Row],[SSGUID]],#REF!,0),2)</f>
        <v>-</v>
      </c>
      <c r="U151">
        <f>INDEX(S2PQ_relational[],MATCH(PIs[[#This Row],[GUID]],S2PQ_relational[PIGUID],0),2)</f>
        <v>0</v>
      </c>
      <c r="V151" t="b">
        <v>1</v>
      </c>
    </row>
    <row r="152" spans="1:22" x14ac:dyDescent="0.25">
      <c r="A152" t="s">
        <v>987</v>
      </c>
      <c r="C152" t="s">
        <v>988</v>
      </c>
      <c r="D152" t="s">
        <v>989</v>
      </c>
      <c r="E152" t="s">
        <v>990</v>
      </c>
      <c r="F152" t="s">
        <v>991</v>
      </c>
      <c r="G152" t="s">
        <v>992</v>
      </c>
      <c r="H152" t="s">
        <v>48</v>
      </c>
      <c r="I152" t="str">
        <f>INDEX(Level[Level],MATCH(PIs[[#This Row],[L]],Level[GUID],0),1)</f>
        <v>Obligación Mayor</v>
      </c>
      <c r="N152" t="s">
        <v>545</v>
      </c>
      <c r="O152" t="str">
        <f>INDEX(#REF!,MATCH(PIs[[#This Row],[SGUID]],#REF!,0),1)</f>
        <v>AQ 20 BIENESTAR, GESTIÓN Y CRÍA DE ESPECIES ACUÁTICAS DE CULTIVO (en todos los puntos de la cadena de producción)</v>
      </c>
      <c r="P152" t="str">
        <f>INDEX(#REF!,MATCH(PIs[[#This Row],[SGUID]],#REF!,0),2)</f>
        <v>-</v>
      </c>
      <c r="Q152">
        <f>INDEX(#REF!,MATCH(PIs[[#This Row],[SGUID]],#REF!,0),3)</f>
        <v>1902</v>
      </c>
      <c r="R152" t="s">
        <v>707</v>
      </c>
      <c r="S152" t="str">
        <f>INDEX(#REF!,MATCH(PIs[[#This Row],[SSGUID]],#REF!,0),1)</f>
        <v>AQ 20.02 Salud y bienestar de las especies acuáticas de cultivo</v>
      </c>
      <c r="T152" t="str">
        <f>INDEX(#REF!,MATCH(PIs[[#This Row],[SSGUID]],#REF!,0),2)</f>
        <v>-</v>
      </c>
      <c r="U152" t="str">
        <f>INDEX(S2PQ_relational[],MATCH(PIs[[#This Row],[GUID]],S2PQ_relational[PIGUID],0),2)</f>
        <v>1dyNzDryuNF5X9eYQ9zX6M</v>
      </c>
      <c r="V152" t="b">
        <v>0</v>
      </c>
    </row>
    <row r="153" spans="1:22" ht="409.5" x14ac:dyDescent="0.25">
      <c r="A153" t="s">
        <v>993</v>
      </c>
      <c r="C153" t="s">
        <v>994</v>
      </c>
      <c r="D153" t="s">
        <v>995</v>
      </c>
      <c r="E153" t="s">
        <v>996</v>
      </c>
      <c r="F153" t="s">
        <v>997</v>
      </c>
      <c r="G153" s="48" t="s">
        <v>998</v>
      </c>
      <c r="H153" t="s">
        <v>48</v>
      </c>
      <c r="I153" t="str">
        <f>INDEX(Level[Level],MATCH(PIs[[#This Row],[L]],Level[GUID],0),1)</f>
        <v>Obligación Mayor</v>
      </c>
      <c r="N153" t="s">
        <v>545</v>
      </c>
      <c r="O153" t="str">
        <f>INDEX(#REF!,MATCH(PIs[[#This Row],[SGUID]],#REF!,0),1)</f>
        <v>AQ 20 BIENESTAR, GESTIÓN Y CRÍA DE ESPECIES ACUÁTICAS DE CULTIVO (en todos los puntos de la cadena de producción)</v>
      </c>
      <c r="P153" t="str">
        <f>INDEX(#REF!,MATCH(PIs[[#This Row],[SGUID]],#REF!,0),2)</f>
        <v>-</v>
      </c>
      <c r="Q153">
        <f>INDEX(#REF!,MATCH(PIs[[#This Row],[SGUID]],#REF!,0),3)</f>
        <v>1902</v>
      </c>
      <c r="R153" t="s">
        <v>707</v>
      </c>
      <c r="S153" t="str">
        <f>INDEX(#REF!,MATCH(PIs[[#This Row],[SSGUID]],#REF!,0),1)</f>
        <v>AQ 20.02 Salud y bienestar de las especies acuáticas de cultivo</v>
      </c>
      <c r="T153" t="str">
        <f>INDEX(#REF!,MATCH(PIs[[#This Row],[SSGUID]],#REF!,0),2)</f>
        <v>-</v>
      </c>
      <c r="U153">
        <f>INDEX(S2PQ_relational[],MATCH(PIs[[#This Row],[GUID]],S2PQ_relational[PIGUID],0),2)</f>
        <v>0</v>
      </c>
      <c r="V153" t="b">
        <v>1</v>
      </c>
    </row>
    <row r="154" spans="1:22" x14ac:dyDescent="0.25">
      <c r="A154" t="s">
        <v>999</v>
      </c>
      <c r="C154" t="s">
        <v>1000</v>
      </c>
      <c r="D154" t="s">
        <v>1001</v>
      </c>
      <c r="E154" t="s">
        <v>1002</v>
      </c>
      <c r="F154" t="s">
        <v>1003</v>
      </c>
      <c r="G154" t="s">
        <v>1004</v>
      </c>
      <c r="H154" t="s">
        <v>48</v>
      </c>
      <c r="I154" t="str">
        <f>INDEX(Level[Level],MATCH(PIs[[#This Row],[L]],Level[GUID],0),1)</f>
        <v>Obligación Mayor</v>
      </c>
      <c r="N154" t="s">
        <v>1005</v>
      </c>
      <c r="O154" t="str">
        <f>INDEX(#REF!,MATCH(PIs[[#This Row],[SGUID]],#REF!,0),1)</f>
        <v>AQ 13 PROPIEDAD PARALELA</v>
      </c>
      <c r="P154" t="str">
        <f>INDEX(#REF!,MATCH(PIs[[#This Row],[SGUID]],#REF!,0),2)</f>
        <v>Esta sección se aplica a todos los productores que deben registrarse para propiedad paralela (en la que los productos que proceden de procesos de certificación con y sin certificación son producidos por una entidad legal y/o propiedad de esta). Esto no se aplica a los productores que desean obtener la certificación para el 100 % de los procesos de producción de todos los productos en su ámbito GLOBALG.A.P. y no compran ninguno de esos productos a otros productores (con o sin certificación).</v>
      </c>
      <c r="Q154">
        <f>INDEX(#REF!,MATCH(PIs[[#This Row],[SGUID]],#REF!,0),3)</f>
        <v>11</v>
      </c>
      <c r="R154" t="s">
        <v>50</v>
      </c>
      <c r="S154" t="str">
        <f>INDEX(#REF!,MATCH(PIs[[#This Row],[SSGUID]],#REF!,0),1)</f>
        <v>-</v>
      </c>
      <c r="T154" t="str">
        <f>INDEX(#REF!,MATCH(PIs[[#This Row],[SSGUID]],#REF!,0),2)</f>
        <v>-</v>
      </c>
      <c r="U154" t="str">
        <f>INDEX(S2PQ_relational[],MATCH(PIs[[#This Row],[GUID]],S2PQ_relational[PIGUID],0),2)</f>
        <v>5Zj36WQjqx5IY1YhvXpcbV</v>
      </c>
      <c r="V154" t="b">
        <v>0</v>
      </c>
    </row>
    <row r="155" spans="1:22" x14ac:dyDescent="0.25">
      <c r="A155" t="s">
        <v>1006</v>
      </c>
      <c r="C155" t="s">
        <v>1007</v>
      </c>
      <c r="D155" t="s">
        <v>1008</v>
      </c>
      <c r="E155" t="s">
        <v>1009</v>
      </c>
      <c r="F155" t="s">
        <v>1010</v>
      </c>
      <c r="G155" t="s">
        <v>1011</v>
      </c>
      <c r="H155" t="s">
        <v>48</v>
      </c>
      <c r="I155" t="str">
        <f>INDEX(Level[Level],MATCH(PIs[[#This Row],[L]],Level[GUID],0),1)</f>
        <v>Obligación Mayor</v>
      </c>
      <c r="N155" t="s">
        <v>1012</v>
      </c>
      <c r="O155" t="str">
        <f>INDEX(#REF!,MATCH(PIs[[#This Row],[SGUID]],#REF!,0),1)</f>
        <v>AQ 07 CONSERVACIÓN</v>
      </c>
      <c r="P155" t="str">
        <f>INDEX(#REF!,MATCH(PIs[[#This Row],[SGUID]],#REF!,0),2)</f>
        <v>Hay un vínculo intrínseco entre la producción agropecuaria y el medio ambiente. La gestión de la vida silvestre y el paisaje es de gran importancia. La abundancia y diversidad de la flora y fauna contribuyen a mejorar las especies y la diversidad estructural del terreno y del paisaje.</v>
      </c>
      <c r="Q155">
        <f>INDEX(#REF!,MATCH(PIs[[#This Row],[SGUID]],#REF!,0),3)</f>
        <v>604</v>
      </c>
      <c r="R155" t="s">
        <v>1013</v>
      </c>
      <c r="S155" t="str">
        <f>INDEX(#REF!,MATCH(PIs[[#This Row],[SSGUID]],#REF!,0),1)</f>
        <v>AQ 07.04 Áreas de alto valor de conservación</v>
      </c>
      <c r="T155" t="str">
        <f>INDEX(#REF!,MATCH(PIs[[#This Row],[SSGUID]],#REF!,0),2)</f>
        <v>-</v>
      </c>
      <c r="U155" t="str">
        <f>INDEX(S2PQ_relational[],MATCH(PIs[[#This Row],[GUID]],S2PQ_relational[PIGUID],0),2)</f>
        <v>E7qxfv3IC6EeOdY67hqrp</v>
      </c>
      <c r="V155" t="b">
        <v>0</v>
      </c>
    </row>
    <row r="156" spans="1:22" ht="409.5" x14ac:dyDescent="0.25">
      <c r="A156" t="s">
        <v>1014</v>
      </c>
      <c r="C156" t="s">
        <v>1015</v>
      </c>
      <c r="D156" t="s">
        <v>1016</v>
      </c>
      <c r="E156" t="s">
        <v>1017</v>
      </c>
      <c r="F156" t="s">
        <v>1018</v>
      </c>
      <c r="G156" s="48" t="s">
        <v>1019</v>
      </c>
      <c r="H156" t="s">
        <v>48</v>
      </c>
      <c r="I156" t="str">
        <f>INDEX(Level[Level],MATCH(PIs[[#This Row],[L]],Level[GUID],0),1)</f>
        <v>Obligación Mayor</v>
      </c>
      <c r="N156" t="s">
        <v>1012</v>
      </c>
      <c r="O156" t="str">
        <f>INDEX(#REF!,MATCH(PIs[[#This Row],[SGUID]],#REF!,0),1)</f>
        <v>AQ 07 CONSERVACIÓN</v>
      </c>
      <c r="P156" t="str">
        <f>INDEX(#REF!,MATCH(PIs[[#This Row],[SGUID]],#REF!,0),2)</f>
        <v>Hay un vínculo intrínseco entre la producción agropecuaria y el medio ambiente. La gestión de la vida silvestre y el paisaje es de gran importancia. La abundancia y diversidad de la flora y fauna contribuyen a mejorar las especies y la diversidad estructural del terreno y del paisaje.</v>
      </c>
      <c r="Q156">
        <f>INDEX(#REF!,MATCH(PIs[[#This Row],[SGUID]],#REF!,0),3)</f>
        <v>604</v>
      </c>
      <c r="R156" t="s">
        <v>1013</v>
      </c>
      <c r="S156" t="str">
        <f>INDEX(#REF!,MATCH(PIs[[#This Row],[SSGUID]],#REF!,0),1)</f>
        <v>AQ 07.04 Áreas de alto valor de conservación</v>
      </c>
      <c r="T156" t="str">
        <f>INDEX(#REF!,MATCH(PIs[[#This Row],[SSGUID]],#REF!,0),2)</f>
        <v>-</v>
      </c>
      <c r="U156" t="str">
        <f>INDEX(S2PQ_relational[],MATCH(PIs[[#This Row],[GUID]],S2PQ_relational[PIGUID],0),2)</f>
        <v>E7qxfv3IC6EeOdY67hqrp</v>
      </c>
      <c r="V156" t="b">
        <v>0</v>
      </c>
    </row>
    <row r="157" spans="1:22" ht="409.5" x14ac:dyDescent="0.25">
      <c r="A157" t="s">
        <v>1020</v>
      </c>
      <c r="C157" t="s">
        <v>1021</v>
      </c>
      <c r="D157" t="s">
        <v>1022</v>
      </c>
      <c r="E157" t="s">
        <v>1023</v>
      </c>
      <c r="F157" t="s">
        <v>1024</v>
      </c>
      <c r="G157" s="48" t="s">
        <v>1025</v>
      </c>
      <c r="H157" t="s">
        <v>48</v>
      </c>
      <c r="I157" t="str">
        <f>INDEX(Level[Level],MATCH(PIs[[#This Row],[L]],Level[GUID],0),1)</f>
        <v>Obligación Mayor</v>
      </c>
      <c r="N157" t="s">
        <v>1026</v>
      </c>
      <c r="O157" t="str">
        <f>INDEX(#REF!,MATCH(PIs[[#This Row],[SGUID]],#REF!,0),1)</f>
        <v>AQ 19 COMPUESTOS QUÍMICOS</v>
      </c>
      <c r="P157" t="str">
        <f>INDEX(#REF!,MATCH(PIs[[#This Row],[SGUID]],#REF!,0),2)</f>
        <v>Consulte la introducción, sección “Compuestos químicos”.</v>
      </c>
      <c r="Q157">
        <f>INDEX(#REF!,MATCH(PIs[[#This Row],[SGUID]],#REF!,0),3)</f>
        <v>1801</v>
      </c>
      <c r="R157" t="s">
        <v>1027</v>
      </c>
      <c r="S157" t="str">
        <f>INDEX(#REF!,MATCH(PIs[[#This Row],[SSGUID]],#REF!,0),1)</f>
        <v>AQ 19.01 Almacenamiento de compuestos químicos</v>
      </c>
      <c r="T157" t="str">
        <f>INDEX(#REF!,MATCH(PIs[[#This Row],[SSGUID]],#REF!,0),2)</f>
        <v>-</v>
      </c>
      <c r="U157">
        <f>INDEX(S2PQ_relational[],MATCH(PIs[[#This Row],[GUID]],S2PQ_relational[PIGUID],0),2)</f>
        <v>0</v>
      </c>
      <c r="V157" t="b">
        <v>1</v>
      </c>
    </row>
    <row r="158" spans="1:22" ht="409.5" x14ac:dyDescent="0.25">
      <c r="A158" t="s">
        <v>1028</v>
      </c>
      <c r="C158" t="s">
        <v>1029</v>
      </c>
      <c r="D158" t="s">
        <v>1030</v>
      </c>
      <c r="E158" t="s">
        <v>1031</v>
      </c>
      <c r="F158" t="s">
        <v>1032</v>
      </c>
      <c r="G158" s="48" t="s">
        <v>1033</v>
      </c>
      <c r="H158" t="s">
        <v>48</v>
      </c>
      <c r="I158" t="str">
        <f>INDEX(Level[Level],MATCH(PIs[[#This Row],[L]],Level[GUID],0),1)</f>
        <v>Obligación Mayor</v>
      </c>
      <c r="N158" t="s">
        <v>1012</v>
      </c>
      <c r="O158" t="str">
        <f>INDEX(#REF!,MATCH(PIs[[#This Row],[SGUID]],#REF!,0),1)</f>
        <v>AQ 07 CONSERVACIÓN</v>
      </c>
      <c r="P158" t="str">
        <f>INDEX(#REF!,MATCH(PIs[[#This Row],[SGUID]],#REF!,0),2)</f>
        <v>Hay un vínculo intrínseco entre la producción agropecuaria y el medio ambiente. La gestión de la vida silvestre y el paisaje es de gran importancia. La abundancia y diversidad de la flora y fauna contribuyen a mejorar las especies y la diversidad estructural del terreno y del paisaje.</v>
      </c>
      <c r="Q158">
        <f>INDEX(#REF!,MATCH(PIs[[#This Row],[SGUID]],#REF!,0),3)</f>
        <v>604</v>
      </c>
      <c r="R158" t="s">
        <v>1013</v>
      </c>
      <c r="S158" t="str">
        <f>INDEX(#REF!,MATCH(PIs[[#This Row],[SSGUID]],#REF!,0),1)</f>
        <v>AQ 07.04 Áreas de alto valor de conservación</v>
      </c>
      <c r="T158" t="str">
        <f>INDEX(#REF!,MATCH(PIs[[#This Row],[SSGUID]],#REF!,0),2)</f>
        <v>-</v>
      </c>
      <c r="U158" t="str">
        <f>INDEX(S2PQ_relational[],MATCH(PIs[[#This Row],[GUID]],S2PQ_relational[PIGUID],0),2)</f>
        <v>E7qxfv3IC6EeOdY67hqrp</v>
      </c>
      <c r="V158" t="b">
        <v>0</v>
      </c>
    </row>
    <row r="159" spans="1:22" ht="409.5" x14ac:dyDescent="0.25">
      <c r="A159" t="s">
        <v>1034</v>
      </c>
      <c r="C159" t="s">
        <v>1035</v>
      </c>
      <c r="D159" t="s">
        <v>1036</v>
      </c>
      <c r="E159" t="s">
        <v>1037</v>
      </c>
      <c r="F159" t="s">
        <v>1038</v>
      </c>
      <c r="G159" s="48" t="s">
        <v>1039</v>
      </c>
      <c r="H159" t="s">
        <v>48</v>
      </c>
      <c r="I159" t="str">
        <f>INDEX(Level[Level],MATCH(PIs[[#This Row],[L]],Level[GUID],0),1)</f>
        <v>Obligación Mayor</v>
      </c>
      <c r="N159" t="s">
        <v>545</v>
      </c>
      <c r="O159" t="str">
        <f>INDEX(#REF!,MATCH(PIs[[#This Row],[SGUID]],#REF!,0),1)</f>
        <v>AQ 20 BIENESTAR, GESTIÓN Y CRÍA DE ESPECIES ACUÁTICAS DE CULTIVO (en todos los puntos de la cadena de producción)</v>
      </c>
      <c r="P159" t="str">
        <f>INDEX(#REF!,MATCH(PIs[[#This Row],[SGUID]],#REF!,0),2)</f>
        <v>-</v>
      </c>
      <c r="Q159">
        <f>INDEX(#REF!,MATCH(PIs[[#This Row],[SGUID]],#REF!,0),3)</f>
        <v>1902</v>
      </c>
      <c r="R159" t="s">
        <v>854</v>
      </c>
      <c r="S159" t="str">
        <f>INDEX(#REF!,MATCH(PIs[[#This Row],[SSGUID]],#REF!,0),1)</f>
        <v>AQ 20.01 Trazabilidad y origen de la población</v>
      </c>
      <c r="T159" t="str">
        <f>INDEX(#REF!,MATCH(PIs[[#This Row],[SSGUID]],#REF!,0),2)</f>
        <v>-</v>
      </c>
      <c r="U159">
        <f>INDEX(S2PQ_relational[],MATCH(PIs[[#This Row],[GUID]],S2PQ_relational[PIGUID],0),2)</f>
        <v>0</v>
      </c>
      <c r="V159" t="b">
        <v>1</v>
      </c>
    </row>
    <row r="160" spans="1:22" ht="300" x14ac:dyDescent="0.25">
      <c r="A160" t="s">
        <v>1040</v>
      </c>
      <c r="C160" t="s">
        <v>1041</v>
      </c>
      <c r="D160" t="s">
        <v>1042</v>
      </c>
      <c r="E160" t="s">
        <v>1043</v>
      </c>
      <c r="F160" t="s">
        <v>1044</v>
      </c>
      <c r="G160" s="48" t="s">
        <v>1045</v>
      </c>
      <c r="H160" t="s">
        <v>48</v>
      </c>
      <c r="I160" t="str">
        <f>INDEX(Level[Level],MATCH(PIs[[#This Row],[L]],Level[GUID],0),1)</f>
        <v>Obligación Mayor</v>
      </c>
      <c r="N160" t="s">
        <v>545</v>
      </c>
      <c r="O160" t="str">
        <f>INDEX(#REF!,MATCH(PIs[[#This Row],[SGUID]],#REF!,0),1)</f>
        <v>AQ 20 BIENESTAR, GESTIÓN Y CRÍA DE ESPECIES ACUÁTICAS DE CULTIVO (en todos los puntos de la cadena de producción)</v>
      </c>
      <c r="P160" t="str">
        <f>INDEX(#REF!,MATCH(PIs[[#This Row],[SGUID]],#REF!,0),2)</f>
        <v>-</v>
      </c>
      <c r="Q160">
        <f>INDEX(#REF!,MATCH(PIs[[#This Row],[SGUID]],#REF!,0),3)</f>
        <v>1902</v>
      </c>
      <c r="R160" t="s">
        <v>854</v>
      </c>
      <c r="S160" t="str">
        <f>INDEX(#REF!,MATCH(PIs[[#This Row],[SSGUID]],#REF!,0),1)</f>
        <v>AQ 20.01 Trazabilidad y origen de la población</v>
      </c>
      <c r="T160" t="str">
        <f>INDEX(#REF!,MATCH(PIs[[#This Row],[SSGUID]],#REF!,0),2)</f>
        <v>-</v>
      </c>
      <c r="U160">
        <f>INDEX(S2PQ_relational[],MATCH(PIs[[#This Row],[GUID]],S2PQ_relational[PIGUID],0),2)</f>
        <v>0</v>
      </c>
      <c r="V160" t="b">
        <v>1</v>
      </c>
    </row>
    <row r="161" spans="1:22" ht="409.5" x14ac:dyDescent="0.25">
      <c r="A161" t="s">
        <v>1046</v>
      </c>
      <c r="C161" t="s">
        <v>1047</v>
      </c>
      <c r="D161" t="s">
        <v>1048</v>
      </c>
      <c r="E161" t="s">
        <v>1049</v>
      </c>
      <c r="F161" t="s">
        <v>1050</v>
      </c>
      <c r="G161" s="48" t="s">
        <v>1051</v>
      </c>
      <c r="H161" t="s">
        <v>48</v>
      </c>
      <c r="I161" t="str">
        <f>INDEX(Level[Level],MATCH(PIs[[#This Row],[L]],Level[GUID],0),1)</f>
        <v>Obligación Mayor</v>
      </c>
      <c r="N161" t="s">
        <v>1052</v>
      </c>
      <c r="O161" t="str">
        <f>INDEX(#REF!,MATCH(PIs[[#This Row],[SGUID]],#REF!,0),1)</f>
        <v>AQ 08 RECLAMACIONES</v>
      </c>
      <c r="P161" t="str">
        <f>INDEX(#REF!,MATCH(PIs[[#This Row],[SGUID]],#REF!,0),2)</f>
        <v>La gestión de las reclamaciones conducirá a un mejor sistema de producción en general.</v>
      </c>
      <c r="Q161">
        <f>INDEX(#REF!,MATCH(PIs[[#This Row],[SGUID]],#REF!,0),3)</f>
        <v>705</v>
      </c>
      <c r="R161" t="s">
        <v>50</v>
      </c>
      <c r="S161" t="str">
        <f>INDEX(#REF!,MATCH(PIs[[#This Row],[SSGUID]],#REF!,0),1)</f>
        <v>-</v>
      </c>
      <c r="T161" t="str">
        <f>INDEX(#REF!,MATCH(PIs[[#This Row],[SSGUID]],#REF!,0),2)</f>
        <v>-</v>
      </c>
      <c r="U161">
        <f>INDEX(S2PQ_relational[],MATCH(PIs[[#This Row],[GUID]],S2PQ_relational[PIGUID],0),2)</f>
        <v>0</v>
      </c>
      <c r="V161" t="b">
        <v>1</v>
      </c>
    </row>
    <row r="162" spans="1:22" x14ac:dyDescent="0.25">
      <c r="A162" t="s">
        <v>1053</v>
      </c>
      <c r="C162" t="s">
        <v>1054</v>
      </c>
      <c r="D162" t="s">
        <v>1055</v>
      </c>
      <c r="E162" t="s">
        <v>1056</v>
      </c>
      <c r="F162" t="s">
        <v>1057</v>
      </c>
      <c r="G162" t="s">
        <v>1058</v>
      </c>
      <c r="H162" t="s">
        <v>48</v>
      </c>
      <c r="I162" t="str">
        <f>INDEX(Level[Level],MATCH(PIs[[#This Row],[L]],Level[GUID],0),1)</f>
        <v>Obligación Mayor</v>
      </c>
      <c r="N162" t="s">
        <v>545</v>
      </c>
      <c r="O162" t="str">
        <f>INDEX(#REF!,MATCH(PIs[[#This Row],[SGUID]],#REF!,0),1)</f>
        <v>AQ 20 BIENESTAR, GESTIÓN Y CRÍA DE ESPECIES ACUÁTICAS DE CULTIVO (en todos los puntos de la cadena de producción)</v>
      </c>
      <c r="P162" t="str">
        <f>INDEX(#REF!,MATCH(PIs[[#This Row],[SGUID]],#REF!,0),2)</f>
        <v>-</v>
      </c>
      <c r="Q162">
        <f>INDEX(#REF!,MATCH(PIs[[#This Row],[SGUID]],#REF!,0),3)</f>
        <v>1902</v>
      </c>
      <c r="R162" t="s">
        <v>854</v>
      </c>
      <c r="S162" t="str">
        <f>INDEX(#REF!,MATCH(PIs[[#This Row],[SSGUID]],#REF!,0),1)</f>
        <v>AQ 20.01 Trazabilidad y origen de la población</v>
      </c>
      <c r="T162" t="str">
        <f>INDEX(#REF!,MATCH(PIs[[#This Row],[SSGUID]],#REF!,0),2)</f>
        <v>-</v>
      </c>
      <c r="U162">
        <f>INDEX(S2PQ_relational[],MATCH(PIs[[#This Row],[GUID]],S2PQ_relational[PIGUID],0),2)</f>
        <v>0</v>
      </c>
      <c r="V162" t="b">
        <v>0</v>
      </c>
    </row>
    <row r="163" spans="1:22" ht="409.5" x14ac:dyDescent="0.25">
      <c r="A163" t="s">
        <v>1059</v>
      </c>
      <c r="C163" t="s">
        <v>1060</v>
      </c>
      <c r="D163" t="s">
        <v>1061</v>
      </c>
      <c r="E163" t="s">
        <v>1062</v>
      </c>
      <c r="F163" t="s">
        <v>1063</v>
      </c>
      <c r="G163" s="48" t="s">
        <v>1064</v>
      </c>
      <c r="H163" t="s">
        <v>48</v>
      </c>
      <c r="I163" t="str">
        <f>INDEX(Level[Level],MATCH(PIs[[#This Row],[L]],Level[GUID],0),1)</f>
        <v>Obligación Mayor</v>
      </c>
      <c r="N163" t="s">
        <v>1026</v>
      </c>
      <c r="O163" t="str">
        <f>INDEX(#REF!,MATCH(PIs[[#This Row],[SGUID]],#REF!,0),1)</f>
        <v>AQ 19 COMPUESTOS QUÍMICOS</v>
      </c>
      <c r="P163" t="str">
        <f>INDEX(#REF!,MATCH(PIs[[#This Row],[SGUID]],#REF!,0),2)</f>
        <v>Consulte la introducción, sección “Compuestos químicos”.</v>
      </c>
      <c r="Q163">
        <f>INDEX(#REF!,MATCH(PIs[[#This Row],[SGUID]],#REF!,0),3)</f>
        <v>1801</v>
      </c>
      <c r="R163" t="s">
        <v>1027</v>
      </c>
      <c r="S163" t="str">
        <f>INDEX(#REF!,MATCH(PIs[[#This Row],[SSGUID]],#REF!,0),1)</f>
        <v>AQ 19.01 Almacenamiento de compuestos químicos</v>
      </c>
      <c r="T163" t="str">
        <f>INDEX(#REF!,MATCH(PIs[[#This Row],[SSGUID]],#REF!,0),2)</f>
        <v>-</v>
      </c>
      <c r="U163">
        <f>INDEX(S2PQ_relational[],MATCH(PIs[[#This Row],[GUID]],S2PQ_relational[PIGUID],0),2)</f>
        <v>0</v>
      </c>
      <c r="V163" t="b">
        <v>1</v>
      </c>
    </row>
    <row r="164" spans="1:22" ht="409.5" x14ac:dyDescent="0.25">
      <c r="A164" t="s">
        <v>1065</v>
      </c>
      <c r="C164" t="s">
        <v>1066</v>
      </c>
      <c r="D164" t="s">
        <v>1067</v>
      </c>
      <c r="E164" t="s">
        <v>1068</v>
      </c>
      <c r="F164" t="s">
        <v>1069</v>
      </c>
      <c r="G164" s="48" t="s">
        <v>1070</v>
      </c>
      <c r="H164" t="s">
        <v>48</v>
      </c>
      <c r="I164" t="str">
        <f>INDEX(Level[Level],MATCH(PIs[[#This Row],[L]],Level[GUID],0),1)</f>
        <v>Obligación Mayor</v>
      </c>
      <c r="N164" t="s">
        <v>1026</v>
      </c>
      <c r="O164" t="str">
        <f>INDEX(#REF!,MATCH(PIs[[#This Row],[SGUID]],#REF!,0),1)</f>
        <v>AQ 19 COMPUESTOS QUÍMICOS</v>
      </c>
      <c r="P164" t="str">
        <f>INDEX(#REF!,MATCH(PIs[[#This Row],[SGUID]],#REF!,0),2)</f>
        <v>Consulte la introducción, sección “Compuestos químicos”.</v>
      </c>
      <c r="Q164">
        <f>INDEX(#REF!,MATCH(PIs[[#This Row],[SGUID]],#REF!,0),3)</f>
        <v>1801</v>
      </c>
      <c r="R164" t="s">
        <v>1027</v>
      </c>
      <c r="S164" t="str">
        <f>INDEX(#REF!,MATCH(PIs[[#This Row],[SSGUID]],#REF!,0),1)</f>
        <v>AQ 19.01 Almacenamiento de compuestos químicos</v>
      </c>
      <c r="T164" t="str">
        <f>INDEX(#REF!,MATCH(PIs[[#This Row],[SSGUID]],#REF!,0),2)</f>
        <v>-</v>
      </c>
      <c r="U164">
        <f>INDEX(S2PQ_relational[],MATCH(PIs[[#This Row],[GUID]],S2PQ_relational[PIGUID],0),2)</f>
        <v>0</v>
      </c>
      <c r="V164" t="b">
        <v>1</v>
      </c>
    </row>
    <row r="165" spans="1:22" x14ac:dyDescent="0.25">
      <c r="A165" t="s">
        <v>1071</v>
      </c>
      <c r="C165" t="s">
        <v>1072</v>
      </c>
      <c r="D165" t="s">
        <v>1073</v>
      </c>
      <c r="E165" t="s">
        <v>1074</v>
      </c>
      <c r="F165" t="s">
        <v>1075</v>
      </c>
      <c r="G165" t="s">
        <v>1076</v>
      </c>
      <c r="H165" t="s">
        <v>48</v>
      </c>
      <c r="I165" t="str">
        <f>INDEX(Level[Level],MATCH(PIs[[#This Row],[L]],Level[GUID],0),1)</f>
        <v>Obligación Mayor</v>
      </c>
      <c r="N165" t="s">
        <v>1026</v>
      </c>
      <c r="O165" t="str">
        <f>INDEX(#REF!,MATCH(PIs[[#This Row],[SGUID]],#REF!,0),1)</f>
        <v>AQ 19 COMPUESTOS QUÍMICOS</v>
      </c>
      <c r="P165" t="str">
        <f>INDEX(#REF!,MATCH(PIs[[#This Row],[SGUID]],#REF!,0),2)</f>
        <v>Consulte la introducción, sección “Compuestos químicos”.</v>
      </c>
      <c r="Q165">
        <f>INDEX(#REF!,MATCH(PIs[[#This Row],[SGUID]],#REF!,0),3)</f>
        <v>1801</v>
      </c>
      <c r="R165" t="s">
        <v>1027</v>
      </c>
      <c r="S165" t="str">
        <f>INDEX(#REF!,MATCH(PIs[[#This Row],[SSGUID]],#REF!,0),1)</f>
        <v>AQ 19.01 Almacenamiento de compuestos químicos</v>
      </c>
      <c r="T165" t="str">
        <f>INDEX(#REF!,MATCH(PIs[[#This Row],[SSGUID]],#REF!,0),2)</f>
        <v>-</v>
      </c>
      <c r="U165">
        <f>INDEX(S2PQ_relational[],MATCH(PIs[[#This Row],[GUID]],S2PQ_relational[PIGUID],0),2)</f>
        <v>0</v>
      </c>
      <c r="V165" t="b">
        <v>0</v>
      </c>
    </row>
    <row r="166" spans="1:22" ht="409.5" x14ac:dyDescent="0.25">
      <c r="A166" t="s">
        <v>1077</v>
      </c>
      <c r="C166" t="s">
        <v>1078</v>
      </c>
      <c r="D166" t="s">
        <v>1079</v>
      </c>
      <c r="E166" t="s">
        <v>1080</v>
      </c>
      <c r="F166" t="s">
        <v>1081</v>
      </c>
      <c r="G166" s="48" t="s">
        <v>1082</v>
      </c>
      <c r="H166" t="s">
        <v>48</v>
      </c>
      <c r="I166" t="str">
        <f>INDEX(Level[Level],MATCH(PIs[[#This Row],[L]],Level[GUID],0),1)</f>
        <v>Obligación Mayor</v>
      </c>
      <c r="N166" t="s">
        <v>1026</v>
      </c>
      <c r="O166" t="str">
        <f>INDEX(#REF!,MATCH(PIs[[#This Row],[SGUID]],#REF!,0),1)</f>
        <v>AQ 19 COMPUESTOS QUÍMICOS</v>
      </c>
      <c r="P166" t="str">
        <f>INDEX(#REF!,MATCH(PIs[[#This Row],[SGUID]],#REF!,0),2)</f>
        <v>Consulte la introducción, sección “Compuestos químicos”.</v>
      </c>
      <c r="Q166">
        <f>INDEX(#REF!,MATCH(PIs[[#This Row],[SGUID]],#REF!,0),3)</f>
        <v>1801</v>
      </c>
      <c r="R166" t="s">
        <v>1027</v>
      </c>
      <c r="S166" t="str">
        <f>INDEX(#REF!,MATCH(PIs[[#This Row],[SSGUID]],#REF!,0),1)</f>
        <v>AQ 19.01 Almacenamiento de compuestos químicos</v>
      </c>
      <c r="T166" t="str">
        <f>INDEX(#REF!,MATCH(PIs[[#This Row],[SSGUID]],#REF!,0),2)</f>
        <v>-</v>
      </c>
      <c r="U166">
        <f>INDEX(S2PQ_relational[],MATCH(PIs[[#This Row],[GUID]],S2PQ_relational[PIGUID],0),2)</f>
        <v>0</v>
      </c>
      <c r="V166" t="b">
        <v>1</v>
      </c>
    </row>
    <row r="167" spans="1:22" x14ac:dyDescent="0.25">
      <c r="A167" t="s">
        <v>1083</v>
      </c>
      <c r="C167" t="s">
        <v>1084</v>
      </c>
      <c r="D167" t="s">
        <v>1085</v>
      </c>
      <c r="E167" t="s">
        <v>1086</v>
      </c>
      <c r="F167" t="s">
        <v>1087</v>
      </c>
      <c r="G167" t="s">
        <v>1088</v>
      </c>
      <c r="H167" t="s">
        <v>48</v>
      </c>
      <c r="I167" t="str">
        <f>INDEX(Level[Level],MATCH(PIs[[#This Row],[L]],Level[GUID],0),1)</f>
        <v>Obligación Mayor</v>
      </c>
      <c r="N167" t="s">
        <v>1012</v>
      </c>
      <c r="O167" t="str">
        <f>INDEX(#REF!,MATCH(PIs[[#This Row],[SGUID]],#REF!,0),1)</f>
        <v>AQ 07 CONSERVACIÓN</v>
      </c>
      <c r="P167" t="str">
        <f>INDEX(#REF!,MATCH(PIs[[#This Row],[SGUID]],#REF!,0),2)</f>
        <v>Hay un vínculo intrínseco entre la producción agropecuaria y el medio ambiente. La gestión de la vida silvestre y el paisaje es de gran importancia. La abundancia y diversidad de la flora y fauna contribuyen a mejorar las especies y la diversidad estructural del terreno y del paisaje.</v>
      </c>
      <c r="Q167">
        <f>INDEX(#REF!,MATCH(PIs[[#This Row],[SGUID]],#REF!,0),3)</f>
        <v>604</v>
      </c>
      <c r="R167" t="s">
        <v>1013</v>
      </c>
      <c r="S167" t="str">
        <f>INDEX(#REF!,MATCH(PIs[[#This Row],[SSGUID]],#REF!,0),1)</f>
        <v>AQ 07.04 Áreas de alto valor de conservación</v>
      </c>
      <c r="T167" t="str">
        <f>INDEX(#REF!,MATCH(PIs[[#This Row],[SSGUID]],#REF!,0),2)</f>
        <v>-</v>
      </c>
      <c r="U167" t="str">
        <f>INDEX(S2PQ_relational[],MATCH(PIs[[#This Row],[GUID]],S2PQ_relational[PIGUID],0),2)</f>
        <v>E7qxfv3IC6EeOdY67hqrp</v>
      </c>
      <c r="V167" t="b">
        <v>0</v>
      </c>
    </row>
    <row r="168" spans="1:22" x14ac:dyDescent="0.25">
      <c r="A168" t="s">
        <v>1089</v>
      </c>
      <c r="C168" t="s">
        <v>1090</v>
      </c>
      <c r="D168" t="s">
        <v>1091</v>
      </c>
      <c r="E168" t="s">
        <v>1092</v>
      </c>
      <c r="F168" t="s">
        <v>1093</v>
      </c>
      <c r="G168" t="s">
        <v>1094</v>
      </c>
      <c r="H168" t="s">
        <v>48</v>
      </c>
      <c r="I168" t="str">
        <f>INDEX(Level[Level],MATCH(PIs[[#This Row],[L]],Level[GUID],0),1)</f>
        <v>Obligación Mayor</v>
      </c>
      <c r="N168" t="s">
        <v>1095</v>
      </c>
      <c r="O168" t="str">
        <f>INDEX(#REF!,MATCH(PIs[[#This Row],[SGUID]],#REF!,0),1)</f>
        <v>AQ 18 REPRODUCCIÓN - En esta sección se encuentran los principios y criterios adicionales específicos para estaciones de reproducción y crianza, cuando están cubiertas por el certificado.</v>
      </c>
      <c r="P168" t="str">
        <f>INDEX(#REF!,MATCH(PIs[[#This Row],[SGUID]],#REF!,0),2)</f>
        <v>-</v>
      </c>
      <c r="Q168">
        <f>INDEX(#REF!,MATCH(PIs[[#This Row],[SGUID]],#REF!,0),3)</f>
        <v>15</v>
      </c>
      <c r="R168" t="s">
        <v>1096</v>
      </c>
      <c r="S168" t="str">
        <f>INDEX(#REF!,MATCH(PIs[[#This Row],[SSGUID]],#REF!,0),1)</f>
        <v>AQ 18.03 Masaje abdominal de reproductores</v>
      </c>
      <c r="T168" t="str">
        <f>INDEX(#REF!,MATCH(PIs[[#This Row],[SSGUID]],#REF!,0),2)</f>
        <v xml:space="preserve">Si se realiza masaje abdominal en los reproductores, se debe tener en cuenta el bienestar animal.
</v>
      </c>
      <c r="U168" t="str">
        <f>INDEX(S2PQ_relational[],MATCH(PIs[[#This Row],[GUID]],S2PQ_relational[PIGUID],0),2)</f>
        <v>6HG6XYPsH1coWNMnUs9k4F</v>
      </c>
      <c r="V168" t="b">
        <v>0</v>
      </c>
    </row>
    <row r="169" spans="1:22" x14ac:dyDescent="0.25">
      <c r="A169" t="s">
        <v>1097</v>
      </c>
      <c r="C169" t="s">
        <v>1098</v>
      </c>
      <c r="D169" t="s">
        <v>1099</v>
      </c>
      <c r="E169" t="s">
        <v>1100</v>
      </c>
      <c r="F169" t="s">
        <v>1101</v>
      </c>
      <c r="G169" t="s">
        <v>1102</v>
      </c>
      <c r="H169" t="s">
        <v>1103</v>
      </c>
      <c r="I169" t="str">
        <f>INDEX(Level[Level],MATCH(PIs[[#This Row],[L]],Level[GUID],0),1)</f>
        <v>Recomendación</v>
      </c>
      <c r="N169" t="s">
        <v>545</v>
      </c>
      <c r="O169" t="str">
        <f>INDEX(#REF!,MATCH(PIs[[#This Row],[SGUID]],#REF!,0),1)</f>
        <v>AQ 20 BIENESTAR, GESTIÓN Y CRÍA DE ESPECIES ACUÁTICAS DE CULTIVO (en todos los puntos de la cadena de producción)</v>
      </c>
      <c r="P169" t="str">
        <f>INDEX(#REF!,MATCH(PIs[[#This Row],[SGUID]],#REF!,0),2)</f>
        <v>-</v>
      </c>
      <c r="Q169">
        <f>INDEX(#REF!,MATCH(PIs[[#This Row],[SGUID]],#REF!,0),3)</f>
        <v>1902</v>
      </c>
      <c r="R169" t="s">
        <v>854</v>
      </c>
      <c r="S169" t="str">
        <f>INDEX(#REF!,MATCH(PIs[[#This Row],[SSGUID]],#REF!,0),1)</f>
        <v>AQ 20.01 Trazabilidad y origen de la población</v>
      </c>
      <c r="T169" t="str">
        <f>INDEX(#REF!,MATCH(PIs[[#This Row],[SSGUID]],#REF!,0),2)</f>
        <v>-</v>
      </c>
      <c r="U169">
        <f>INDEX(S2PQ_relational[],MATCH(PIs[[#This Row],[GUID]],S2PQ_relational[PIGUID],0),2)</f>
        <v>0</v>
      </c>
      <c r="V169" t="b">
        <v>0</v>
      </c>
    </row>
    <row r="170" spans="1:22" ht="409.5" x14ac:dyDescent="0.25">
      <c r="A170" t="s">
        <v>1104</v>
      </c>
      <c r="C170" t="s">
        <v>1105</v>
      </c>
      <c r="D170" t="s">
        <v>1106</v>
      </c>
      <c r="E170" t="s">
        <v>1107</v>
      </c>
      <c r="F170" t="s">
        <v>1108</v>
      </c>
      <c r="G170" s="48" t="s">
        <v>1109</v>
      </c>
      <c r="H170" t="s">
        <v>48</v>
      </c>
      <c r="I170" t="str">
        <f>INDEX(Level[Level],MATCH(PIs[[#This Row],[L]],Level[GUID],0),1)</f>
        <v>Obligación Mayor</v>
      </c>
      <c r="N170" t="s">
        <v>1110</v>
      </c>
      <c r="O170" t="str">
        <f>INDEX(#REF!,MATCH(PIs[[#This Row],[SGUID]],#REF!,0),1)</f>
        <v>AQ 09 PROCEDIMIENTO DE RECUPERACIÓN Y RETIRADA</v>
      </c>
      <c r="P170" t="str">
        <f>INDEX(#REF!,MATCH(PIs[[#This Row],[SGUID]],#REF!,0),2)</f>
        <v>-</v>
      </c>
      <c r="Q170">
        <f>INDEX(#REF!,MATCH(PIs[[#This Row],[SGUID]],#REF!,0),3)</f>
        <v>706</v>
      </c>
      <c r="R170" t="s">
        <v>50</v>
      </c>
      <c r="S170" t="str">
        <f>INDEX(#REF!,MATCH(PIs[[#This Row],[SSGUID]],#REF!,0),1)</f>
        <v>-</v>
      </c>
      <c r="T170" t="str">
        <f>INDEX(#REF!,MATCH(PIs[[#This Row],[SSGUID]],#REF!,0),2)</f>
        <v>-</v>
      </c>
      <c r="U170">
        <f>INDEX(S2PQ_relational[],MATCH(PIs[[#This Row],[GUID]],S2PQ_relational[PIGUID],0),2)</f>
        <v>0</v>
      </c>
      <c r="V170" t="b">
        <v>0</v>
      </c>
    </row>
    <row r="171" spans="1:22" x14ac:dyDescent="0.25">
      <c r="A171" t="s">
        <v>1111</v>
      </c>
      <c r="C171" t="s">
        <v>1112</v>
      </c>
      <c r="D171" t="s">
        <v>1113</v>
      </c>
      <c r="E171" t="s">
        <v>1114</v>
      </c>
      <c r="F171" t="s">
        <v>1115</v>
      </c>
      <c r="G171" t="s">
        <v>1116</v>
      </c>
      <c r="H171" t="s">
        <v>48</v>
      </c>
      <c r="I171" t="str">
        <f>INDEX(Level[Level],MATCH(PIs[[#This Row],[L]],Level[GUID],0),1)</f>
        <v>Obligación Mayor</v>
      </c>
      <c r="N171" t="s">
        <v>1095</v>
      </c>
      <c r="O171" t="str">
        <f>INDEX(#REF!,MATCH(PIs[[#This Row],[SGUID]],#REF!,0),1)</f>
        <v>AQ 18 REPRODUCCIÓN - En esta sección se encuentran los principios y criterios adicionales específicos para estaciones de reproducción y crianza, cuando están cubiertas por el certificado.</v>
      </c>
      <c r="P171" t="str">
        <f>INDEX(#REF!,MATCH(PIs[[#This Row],[SGUID]],#REF!,0),2)</f>
        <v>-</v>
      </c>
      <c r="Q171">
        <f>INDEX(#REF!,MATCH(PIs[[#This Row],[SGUID]],#REF!,0),3)</f>
        <v>15</v>
      </c>
      <c r="R171" t="s">
        <v>1117</v>
      </c>
      <c r="S171" t="str">
        <f>INDEX(#REF!,MATCH(PIs[[#This Row],[SSGUID]],#REF!,0),1)</f>
        <v>AQ 18.02 Gestión de las estaciones de reproducción y crianza</v>
      </c>
      <c r="T171" t="str">
        <f>INDEX(#REF!,MATCH(PIs[[#This Row],[SSGUID]],#REF!,0),2)</f>
        <v>-</v>
      </c>
      <c r="U171" t="str">
        <f>INDEX(S2PQ_relational[],MATCH(PIs[[#This Row],[GUID]],S2PQ_relational[PIGUID],0),2)</f>
        <v>6HG6XYPsH1coWNMnUs9k4F</v>
      </c>
      <c r="V171" t="b">
        <v>0</v>
      </c>
    </row>
    <row r="172" spans="1:22" x14ac:dyDescent="0.25">
      <c r="A172" t="s">
        <v>1118</v>
      </c>
      <c r="C172" t="s">
        <v>1119</v>
      </c>
      <c r="D172" t="s">
        <v>1120</v>
      </c>
      <c r="E172" t="s">
        <v>1121</v>
      </c>
      <c r="F172" t="s">
        <v>1122</v>
      </c>
      <c r="G172" t="s">
        <v>1123</v>
      </c>
      <c r="H172" t="s">
        <v>48</v>
      </c>
      <c r="I172" t="str">
        <f>INDEX(Level[Level],MATCH(PIs[[#This Row],[L]],Level[GUID],0),1)</f>
        <v>Obligación Mayor</v>
      </c>
      <c r="N172" t="s">
        <v>1095</v>
      </c>
      <c r="O172" t="str">
        <f>INDEX(#REF!,MATCH(PIs[[#This Row],[SGUID]],#REF!,0),1)</f>
        <v>AQ 18 REPRODUCCIÓN - En esta sección se encuentran los principios y criterios adicionales específicos para estaciones de reproducción y crianza, cuando están cubiertas por el certificado.</v>
      </c>
      <c r="P172" t="str">
        <f>INDEX(#REF!,MATCH(PIs[[#This Row],[SGUID]],#REF!,0),2)</f>
        <v>-</v>
      </c>
      <c r="Q172">
        <f>INDEX(#REF!,MATCH(PIs[[#This Row],[SGUID]],#REF!,0),3)</f>
        <v>15</v>
      </c>
      <c r="R172" t="s">
        <v>1124</v>
      </c>
      <c r="S172" t="str">
        <f>INDEX(#REF!,MATCH(PIs[[#This Row],[SSGUID]],#REF!,0),1)</f>
        <v>AQ 18.01 Reproductores y semillas</v>
      </c>
      <c r="T172" t="str">
        <f>INDEX(#REF!,MATCH(PIs[[#This Row],[SSGUID]],#REF!,0),2)</f>
        <v>Según las especies: huevos fertilizados, smolt, crías, crías desarrolladas, larvas, alevines, larvas de moluscos, nauplios y postlarvas, otros</v>
      </c>
      <c r="U172" t="str">
        <f>INDEX(S2PQ_relational[],MATCH(PIs[[#This Row],[GUID]],S2PQ_relational[PIGUID],0),2)</f>
        <v>6HG6XYPsH1coWNMnUs9k4F</v>
      </c>
      <c r="V172" t="b">
        <v>0</v>
      </c>
    </row>
    <row r="173" spans="1:22" ht="409.5" x14ac:dyDescent="0.25">
      <c r="A173" t="s">
        <v>1125</v>
      </c>
      <c r="C173" t="s">
        <v>1126</v>
      </c>
      <c r="D173" t="s">
        <v>1127</v>
      </c>
      <c r="E173" t="s">
        <v>1128</v>
      </c>
      <c r="F173" t="s">
        <v>1129</v>
      </c>
      <c r="G173" s="48" t="s">
        <v>1130</v>
      </c>
      <c r="H173" t="s">
        <v>48</v>
      </c>
      <c r="I173" t="str">
        <f>INDEX(Level[Level],MATCH(PIs[[#This Row],[L]],Level[GUID],0),1)</f>
        <v>Obligación Mayor</v>
      </c>
      <c r="N173" t="s">
        <v>1095</v>
      </c>
      <c r="O173" t="str">
        <f>INDEX(#REF!,MATCH(PIs[[#This Row],[SGUID]],#REF!,0),1)</f>
        <v>AQ 18 REPRODUCCIÓN - En esta sección se encuentran los principios y criterios adicionales específicos para estaciones de reproducción y crianza, cuando están cubiertas por el certificado.</v>
      </c>
      <c r="P173" t="str">
        <f>INDEX(#REF!,MATCH(PIs[[#This Row],[SGUID]],#REF!,0),2)</f>
        <v>-</v>
      </c>
      <c r="Q173">
        <f>INDEX(#REF!,MATCH(PIs[[#This Row],[SGUID]],#REF!,0),3)</f>
        <v>15</v>
      </c>
      <c r="R173" t="s">
        <v>1124</v>
      </c>
      <c r="S173" t="str">
        <f>INDEX(#REF!,MATCH(PIs[[#This Row],[SSGUID]],#REF!,0),1)</f>
        <v>AQ 18.01 Reproductores y semillas</v>
      </c>
      <c r="T173" t="str">
        <f>INDEX(#REF!,MATCH(PIs[[#This Row],[SSGUID]],#REF!,0),2)</f>
        <v>Según las especies: huevos fertilizados, smolt, crías, crías desarrolladas, larvas, alevines, larvas de moluscos, nauplios y postlarvas, otros</v>
      </c>
      <c r="U173" t="str">
        <f>INDEX(S2PQ_relational[],MATCH(PIs[[#This Row],[GUID]],S2PQ_relational[PIGUID],0),2)</f>
        <v>6HG6XYPsH1coWNMnUs9k4F</v>
      </c>
      <c r="V173" t="b">
        <v>0</v>
      </c>
    </row>
    <row r="174" spans="1:22" x14ac:dyDescent="0.25">
      <c r="A174" t="s">
        <v>1131</v>
      </c>
      <c r="C174" t="s">
        <v>1132</v>
      </c>
      <c r="D174" t="s">
        <v>1133</v>
      </c>
      <c r="E174" t="s">
        <v>1134</v>
      </c>
      <c r="F174" t="s">
        <v>1135</v>
      </c>
      <c r="G174" t="s">
        <v>1136</v>
      </c>
      <c r="H174" t="s">
        <v>223</v>
      </c>
      <c r="I174" t="str">
        <f>INDEX(Level[Level],MATCH(PIs[[#This Row],[L]],Level[GUID],0),1)</f>
        <v>Obligación Menor</v>
      </c>
      <c r="N174" t="s">
        <v>1095</v>
      </c>
      <c r="O174" t="str">
        <f>INDEX(#REF!,MATCH(PIs[[#This Row],[SGUID]],#REF!,0),1)</f>
        <v>AQ 18 REPRODUCCIÓN - En esta sección se encuentran los principios y criterios adicionales específicos para estaciones de reproducción y crianza, cuando están cubiertas por el certificado.</v>
      </c>
      <c r="P174" t="str">
        <f>INDEX(#REF!,MATCH(PIs[[#This Row],[SGUID]],#REF!,0),2)</f>
        <v>-</v>
      </c>
      <c r="Q174">
        <f>INDEX(#REF!,MATCH(PIs[[#This Row],[SGUID]],#REF!,0),3)</f>
        <v>15</v>
      </c>
      <c r="R174" t="s">
        <v>1117</v>
      </c>
      <c r="S174" t="str">
        <f>INDEX(#REF!,MATCH(PIs[[#This Row],[SSGUID]],#REF!,0),1)</f>
        <v>AQ 18.02 Gestión de las estaciones de reproducción y crianza</v>
      </c>
      <c r="T174" t="str">
        <f>INDEX(#REF!,MATCH(PIs[[#This Row],[SSGUID]],#REF!,0),2)</f>
        <v>-</v>
      </c>
      <c r="U174" t="str">
        <f>INDEX(S2PQ_relational[],MATCH(PIs[[#This Row],[GUID]],S2PQ_relational[PIGUID],0),2)</f>
        <v>6HG6XYPsH1coWNMnUs9k4F</v>
      </c>
      <c r="V174" t="b">
        <v>0</v>
      </c>
    </row>
    <row r="175" spans="1:22" x14ac:dyDescent="0.25">
      <c r="A175" t="s">
        <v>1137</v>
      </c>
      <c r="C175" t="s">
        <v>1138</v>
      </c>
      <c r="D175" t="s">
        <v>1139</v>
      </c>
      <c r="E175" t="s">
        <v>1140</v>
      </c>
      <c r="F175" t="s">
        <v>1141</v>
      </c>
      <c r="G175" t="s">
        <v>1142</v>
      </c>
      <c r="H175" t="s">
        <v>48</v>
      </c>
      <c r="I175" t="str">
        <f>INDEX(Level[Level],MATCH(PIs[[#This Row],[L]],Level[GUID],0),1)</f>
        <v>Obligación Mayor</v>
      </c>
      <c r="N175" t="s">
        <v>1095</v>
      </c>
      <c r="O175" t="str">
        <f>INDEX(#REF!,MATCH(PIs[[#This Row],[SGUID]],#REF!,0),1)</f>
        <v>AQ 18 REPRODUCCIÓN - En esta sección se encuentran los principios y criterios adicionales específicos para estaciones de reproducción y crianza, cuando están cubiertas por el certificado.</v>
      </c>
      <c r="P175" t="str">
        <f>INDEX(#REF!,MATCH(PIs[[#This Row],[SGUID]],#REF!,0),2)</f>
        <v>-</v>
      </c>
      <c r="Q175">
        <f>INDEX(#REF!,MATCH(PIs[[#This Row],[SGUID]],#REF!,0),3)</f>
        <v>15</v>
      </c>
      <c r="R175" t="s">
        <v>1124</v>
      </c>
      <c r="S175" t="str">
        <f>INDEX(#REF!,MATCH(PIs[[#This Row],[SSGUID]],#REF!,0),1)</f>
        <v>AQ 18.01 Reproductores y semillas</v>
      </c>
      <c r="T175" t="str">
        <f>INDEX(#REF!,MATCH(PIs[[#This Row],[SSGUID]],#REF!,0),2)</f>
        <v>Según las especies: huevos fertilizados, smolt, crías, crías desarrolladas, larvas, alevines, larvas de moluscos, nauplios y postlarvas, otros</v>
      </c>
      <c r="U175" t="str">
        <f>INDEX(S2PQ_relational[],MATCH(PIs[[#This Row],[GUID]],S2PQ_relational[PIGUID],0),2)</f>
        <v>6HG6XYPsH1coWNMnUs9k4F</v>
      </c>
      <c r="V175" t="b">
        <v>0</v>
      </c>
    </row>
    <row r="176" spans="1:22" ht="409.5" x14ac:dyDescent="0.25">
      <c r="A176" t="s">
        <v>1143</v>
      </c>
      <c r="C176" t="s">
        <v>1144</v>
      </c>
      <c r="D176" t="s">
        <v>1145</v>
      </c>
      <c r="E176" t="s">
        <v>1146</v>
      </c>
      <c r="F176" t="s">
        <v>1147</v>
      </c>
      <c r="G176" s="48" t="s">
        <v>1148</v>
      </c>
      <c r="H176" t="s">
        <v>48</v>
      </c>
      <c r="I176" t="str">
        <f>INDEX(Level[Level],MATCH(PIs[[#This Row],[L]],Level[GUID],0),1)</f>
        <v>Obligación Mayor</v>
      </c>
      <c r="N176" t="s">
        <v>1095</v>
      </c>
      <c r="O176" t="str">
        <f>INDEX(#REF!,MATCH(PIs[[#This Row],[SGUID]],#REF!,0),1)</f>
        <v>AQ 18 REPRODUCCIÓN - En esta sección se encuentran los principios y criterios adicionales específicos para estaciones de reproducción y crianza, cuando están cubiertas por el certificado.</v>
      </c>
      <c r="P176" t="str">
        <f>INDEX(#REF!,MATCH(PIs[[#This Row],[SGUID]],#REF!,0),2)</f>
        <v>-</v>
      </c>
      <c r="Q176">
        <f>INDEX(#REF!,MATCH(PIs[[#This Row],[SGUID]],#REF!,0),3)</f>
        <v>15</v>
      </c>
      <c r="R176" t="s">
        <v>1124</v>
      </c>
      <c r="S176" t="str">
        <f>INDEX(#REF!,MATCH(PIs[[#This Row],[SSGUID]],#REF!,0),1)</f>
        <v>AQ 18.01 Reproductores y semillas</v>
      </c>
      <c r="T176" t="str">
        <f>INDEX(#REF!,MATCH(PIs[[#This Row],[SSGUID]],#REF!,0),2)</f>
        <v>Según las especies: huevos fertilizados, smolt, crías, crías desarrolladas, larvas, alevines, larvas de moluscos, nauplios y postlarvas, otros</v>
      </c>
      <c r="U176" t="str">
        <f>INDEX(S2PQ_relational[],MATCH(PIs[[#This Row],[GUID]],S2PQ_relational[PIGUID],0),2)</f>
        <v>6HG6XYPsH1coWNMnUs9k4F</v>
      </c>
      <c r="V176" t="b">
        <v>1</v>
      </c>
    </row>
    <row r="177" spans="1:22" x14ac:dyDescent="0.25">
      <c r="A177" t="s">
        <v>1149</v>
      </c>
      <c r="C177" t="s">
        <v>1150</v>
      </c>
      <c r="D177" t="s">
        <v>1151</v>
      </c>
      <c r="E177" t="s">
        <v>1152</v>
      </c>
      <c r="F177" t="s">
        <v>1153</v>
      </c>
      <c r="G177" t="s">
        <v>1154</v>
      </c>
      <c r="H177" t="s">
        <v>48</v>
      </c>
      <c r="I177" t="str">
        <f>INDEX(Level[Level],MATCH(PIs[[#This Row],[L]],Level[GUID],0),1)</f>
        <v>Obligación Mayor</v>
      </c>
      <c r="N177" t="s">
        <v>334</v>
      </c>
      <c r="O177" t="str">
        <f>INDEX(#REF!,MATCH(PIs[[#This Row],[SGUID]],#REF!,0),1)</f>
        <v>AQ 17 ESPECIFICACIONES, PRODUCTOS NO CONFORMES Y LIBERACIÓN DEL PRODUCTO EN LA GRANJA</v>
      </c>
      <c r="P177" t="str">
        <f>INDEX(#REF!,MATCH(PIs[[#This Row],[SGUID]],#REF!,0),2)</f>
        <v>-</v>
      </c>
      <c r="Q177">
        <f>INDEX(#REF!,MATCH(PIs[[#This Row],[SGUID]],#REF!,0),3)</f>
        <v>14</v>
      </c>
      <c r="R177" t="s">
        <v>50</v>
      </c>
      <c r="S177" t="str">
        <f>INDEX(#REF!,MATCH(PIs[[#This Row],[SSGUID]],#REF!,0),1)</f>
        <v>-</v>
      </c>
      <c r="T177" t="str">
        <f>INDEX(#REF!,MATCH(PIs[[#This Row],[SSGUID]],#REF!,0),2)</f>
        <v>-</v>
      </c>
      <c r="U177">
        <f>INDEX(S2PQ_relational[],MATCH(PIs[[#This Row],[GUID]],S2PQ_relational[PIGUID],0),2)</f>
        <v>0</v>
      </c>
      <c r="V177" t="b">
        <v>0</v>
      </c>
    </row>
    <row r="178" spans="1:22" x14ac:dyDescent="0.25">
      <c r="A178" t="s">
        <v>1155</v>
      </c>
      <c r="C178" t="s">
        <v>1156</v>
      </c>
      <c r="D178" t="s">
        <v>1157</v>
      </c>
      <c r="E178" t="s">
        <v>1158</v>
      </c>
      <c r="F178" t="s">
        <v>1159</v>
      </c>
      <c r="G178" t="s">
        <v>1160</v>
      </c>
      <c r="H178" t="s">
        <v>48</v>
      </c>
      <c r="I178" t="str">
        <f>INDEX(Level[Level],MATCH(PIs[[#This Row],[L]],Level[GUID],0),1)</f>
        <v>Obligación Mayor</v>
      </c>
      <c r="N178" t="s">
        <v>1095</v>
      </c>
      <c r="O178" t="str">
        <f>INDEX(#REF!,MATCH(PIs[[#This Row],[SGUID]],#REF!,0),1)</f>
        <v>AQ 18 REPRODUCCIÓN - En esta sección se encuentran los principios y criterios adicionales específicos para estaciones de reproducción y crianza, cuando están cubiertas por el certificado.</v>
      </c>
      <c r="P178" t="str">
        <f>INDEX(#REF!,MATCH(PIs[[#This Row],[SGUID]],#REF!,0),2)</f>
        <v>-</v>
      </c>
      <c r="Q178">
        <f>INDEX(#REF!,MATCH(PIs[[#This Row],[SGUID]],#REF!,0),3)</f>
        <v>15</v>
      </c>
      <c r="R178" t="s">
        <v>1096</v>
      </c>
      <c r="S178" t="str">
        <f>INDEX(#REF!,MATCH(PIs[[#This Row],[SSGUID]],#REF!,0),1)</f>
        <v>AQ 18.03 Masaje abdominal de reproductores</v>
      </c>
      <c r="T178" t="str">
        <f>INDEX(#REF!,MATCH(PIs[[#This Row],[SSGUID]],#REF!,0),2)</f>
        <v xml:space="preserve">Si se realiza masaje abdominal en los reproductores, se debe tener en cuenta el bienestar animal.
</v>
      </c>
      <c r="U178" t="str">
        <f>INDEX(S2PQ_relational[],MATCH(PIs[[#This Row],[GUID]],S2PQ_relational[PIGUID],0),2)</f>
        <v>6HG6XYPsH1coWNMnUs9k4F</v>
      </c>
      <c r="V178" t="b">
        <v>0</v>
      </c>
    </row>
    <row r="179" spans="1:22" x14ac:dyDescent="0.25">
      <c r="A179" t="s">
        <v>1161</v>
      </c>
      <c r="C179" t="s">
        <v>1162</v>
      </c>
      <c r="D179" t="s">
        <v>1163</v>
      </c>
      <c r="E179" t="s">
        <v>1164</v>
      </c>
      <c r="F179" t="s">
        <v>1165</v>
      </c>
      <c r="G179" t="s">
        <v>1166</v>
      </c>
      <c r="H179" t="s">
        <v>48</v>
      </c>
      <c r="I179" t="str">
        <f>INDEX(Level[Level],MATCH(PIs[[#This Row],[L]],Level[GUID],0),1)</f>
        <v>Obligación Mayor</v>
      </c>
      <c r="N179" t="s">
        <v>57</v>
      </c>
      <c r="O179" t="str">
        <f>INDEX(#REF!,MATCH(PIs[[#This Row],[SGUID]],#REF!,0),1)</f>
        <v>AQ 04 BIENESTAR INTEGRAL DE LOS TRABAJADORES: SALUD, SEGURIDAD Y BIENESTAR</v>
      </c>
      <c r="P179" t="str">
        <f>INDEX(#REF!,MATCH(PIs[[#This Row],[SGUID]],#REF!,0),2)</f>
        <v xml:space="preserve">Las personas son la clave para el funcionamiento eficiente y seguro de la granja. Los trabajadores, los contratistas y los propios productores abogan por su propia salud y seguridad, y por la protección del medio ambiente. La educación y la formación de estas personas contribuyen al progreso hacia la sostenibilidad y al crecimiento del capital social. El objetivo de esta sección es asegurar unas prácticas seguras en el lugar de trabajo y que todos los trabajadores comprendan y posean las competencias necesarias para realizar sus tareas, que cuenten con equipo adecuado para trabajar de forma segura y que, en caso de accidente, puedan recibir asistencia en el momento adecuado y de la forma oportuna. </v>
      </c>
      <c r="Q179">
        <f>INDEX(#REF!,MATCH(PIs[[#This Row],[SGUID]],#REF!,0),3)</f>
        <v>3</v>
      </c>
      <c r="R179" t="s">
        <v>71</v>
      </c>
      <c r="S179" t="str">
        <f>INDEX(#REF!,MATCH(PIs[[#This Row],[SSGUID]],#REF!,0),1)</f>
        <v>AQ 04.01 Salud y seguridad ocupacional de los trabajadores</v>
      </c>
      <c r="T179" t="str">
        <f>INDEX(#REF!,MATCH(PIs[[#This Row],[SSGUID]],#REF!,0),2)</f>
        <v>-</v>
      </c>
      <c r="U179">
        <f>INDEX(S2PQ_relational[],MATCH(PIs[[#This Row],[GUID]],S2PQ_relational[PIGUID],0),2)</f>
        <v>0</v>
      </c>
      <c r="V179" t="b">
        <v>0</v>
      </c>
    </row>
    <row r="180" spans="1:22" x14ac:dyDescent="0.25">
      <c r="A180" t="s">
        <v>1167</v>
      </c>
      <c r="C180" t="s">
        <v>1168</v>
      </c>
      <c r="D180" t="s">
        <v>1169</v>
      </c>
      <c r="E180" t="s">
        <v>1170</v>
      </c>
      <c r="F180" t="s">
        <v>1171</v>
      </c>
      <c r="G180" t="s">
        <v>1172</v>
      </c>
      <c r="H180" t="s">
        <v>48</v>
      </c>
      <c r="I180" t="str">
        <f>INDEX(Level[Level],MATCH(PIs[[#This Row],[L]],Level[GUID],0),1)</f>
        <v>Obligación Mayor</v>
      </c>
      <c r="N180" t="s">
        <v>57</v>
      </c>
      <c r="O180" t="str">
        <f>INDEX(#REF!,MATCH(PIs[[#This Row],[SGUID]],#REF!,0),1)</f>
        <v>AQ 04 BIENESTAR INTEGRAL DE LOS TRABAJADORES: SALUD, SEGURIDAD Y BIENESTAR</v>
      </c>
      <c r="P180" t="str">
        <f>INDEX(#REF!,MATCH(PIs[[#This Row],[SGUID]],#REF!,0),2)</f>
        <v xml:space="preserve">Las personas son la clave para el funcionamiento eficiente y seguro de la granja. Los trabajadores, los contratistas y los propios productores abogan por su propia salud y seguridad, y por la protección del medio ambiente. La educación y la formación de estas personas contribuyen al progreso hacia la sostenibilidad y al crecimiento del capital social. El objetivo de esta sección es asegurar unas prácticas seguras en el lugar de trabajo y que todos los trabajadores comprendan y posean las competencias necesarias para realizar sus tareas, que cuenten con equipo adecuado para trabajar de forma segura y que, en caso de accidente, puedan recibir asistencia en el momento adecuado y de la forma oportuna. </v>
      </c>
      <c r="Q180">
        <f>INDEX(#REF!,MATCH(PIs[[#This Row],[SGUID]],#REF!,0),3)</f>
        <v>3</v>
      </c>
      <c r="R180" t="s">
        <v>71</v>
      </c>
      <c r="S180" t="str">
        <f>INDEX(#REF!,MATCH(PIs[[#This Row],[SSGUID]],#REF!,0),1)</f>
        <v>AQ 04.01 Salud y seguridad ocupacional de los trabajadores</v>
      </c>
      <c r="T180" t="str">
        <f>INDEX(#REF!,MATCH(PIs[[#This Row],[SSGUID]],#REF!,0),2)</f>
        <v>-</v>
      </c>
      <c r="U180" t="str">
        <f>INDEX(S2PQ_relational[],MATCH(PIs[[#This Row],[GUID]],S2PQ_relational[PIGUID],0),2)</f>
        <v>4f12KdqSfZUrfEN5WF6VJt</v>
      </c>
      <c r="V180" t="b">
        <v>0</v>
      </c>
    </row>
    <row r="181" spans="1:22" x14ac:dyDescent="0.25">
      <c r="A181" t="s">
        <v>1173</v>
      </c>
      <c r="C181" t="s">
        <v>1174</v>
      </c>
      <c r="D181" t="s">
        <v>1175</v>
      </c>
      <c r="E181" t="s">
        <v>1176</v>
      </c>
      <c r="F181" t="s">
        <v>1177</v>
      </c>
      <c r="G181" t="s">
        <v>1178</v>
      </c>
      <c r="H181" t="s">
        <v>48</v>
      </c>
      <c r="I181" t="str">
        <f>INDEX(Level[Level],MATCH(PIs[[#This Row],[L]],Level[GUID],0),1)</f>
        <v>Obligación Mayor</v>
      </c>
      <c r="N181" t="s">
        <v>57</v>
      </c>
      <c r="O181" t="str">
        <f>INDEX(#REF!,MATCH(PIs[[#This Row],[SGUID]],#REF!,0),1)</f>
        <v>AQ 04 BIENESTAR INTEGRAL DE LOS TRABAJADORES: SALUD, SEGURIDAD Y BIENESTAR</v>
      </c>
      <c r="P181" t="str">
        <f>INDEX(#REF!,MATCH(PIs[[#This Row],[SGUID]],#REF!,0),2)</f>
        <v xml:space="preserve">Las personas son la clave para el funcionamiento eficiente y seguro de la granja. Los trabajadores, los contratistas y los propios productores abogan por su propia salud y seguridad, y por la protección del medio ambiente. La educación y la formación de estas personas contribuyen al progreso hacia la sostenibilidad y al crecimiento del capital social. El objetivo de esta sección es asegurar unas prácticas seguras en el lugar de trabajo y que todos los trabajadores comprendan y posean las competencias necesarias para realizar sus tareas, que cuenten con equipo adecuado para trabajar de forma segura y que, en caso de accidente, puedan recibir asistencia en el momento adecuado y de la forma oportuna. </v>
      </c>
      <c r="Q181">
        <f>INDEX(#REF!,MATCH(PIs[[#This Row],[SGUID]],#REF!,0),3)</f>
        <v>3</v>
      </c>
      <c r="R181" t="s">
        <v>58</v>
      </c>
      <c r="S181" t="str">
        <f>INDEX(#REF!,MATCH(PIs[[#This Row],[SSGUID]],#REF!,0),1)</f>
        <v>AQ 04.02 Formación y responsabilidades asignadas</v>
      </c>
      <c r="T181" t="str">
        <f>INDEX(#REF!,MATCH(PIs[[#This Row],[SSGUID]],#REF!,0),2)</f>
        <v>-</v>
      </c>
      <c r="U181">
        <f>INDEX(S2PQ_relational[],MATCH(PIs[[#This Row],[GUID]],S2PQ_relational[PIGUID],0),2)</f>
        <v>0</v>
      </c>
      <c r="V181" t="b">
        <v>0</v>
      </c>
    </row>
    <row r="182" spans="1:22" x14ac:dyDescent="0.25">
      <c r="A182" t="s">
        <v>1179</v>
      </c>
      <c r="C182" t="s">
        <v>1180</v>
      </c>
      <c r="D182" t="s">
        <v>1181</v>
      </c>
      <c r="E182" t="s">
        <v>1182</v>
      </c>
      <c r="F182" t="s">
        <v>1183</v>
      </c>
      <c r="G182" t="s">
        <v>1184</v>
      </c>
      <c r="H182" t="s">
        <v>48</v>
      </c>
      <c r="I182" t="str">
        <f>INDEX(Level[Level],MATCH(PIs[[#This Row],[L]],Level[GUID],0),1)</f>
        <v>Obligación Mayor</v>
      </c>
      <c r="N182" t="s">
        <v>1012</v>
      </c>
      <c r="O182" t="str">
        <f>INDEX(#REF!,MATCH(PIs[[#This Row],[SGUID]],#REF!,0),1)</f>
        <v>AQ 07 CONSERVACIÓN</v>
      </c>
      <c r="P182" t="str">
        <f>INDEX(#REF!,MATCH(PIs[[#This Row],[SGUID]],#REF!,0),2)</f>
        <v>Hay un vínculo intrínseco entre la producción agropecuaria y el medio ambiente. La gestión de la vida silvestre y el paisaje es de gran importancia. La abundancia y diversidad de la flora y fauna contribuyen a mejorar las especies y la diversidad estructural del terreno y del paisaje.</v>
      </c>
      <c r="Q182">
        <f>INDEX(#REF!,MATCH(PIs[[#This Row],[SGUID]],#REF!,0),3)</f>
        <v>604</v>
      </c>
      <c r="R182" t="s">
        <v>1185</v>
      </c>
      <c r="S182" t="str">
        <f>INDEX(#REF!,MATCH(PIs[[#This Row],[SSGUID]],#REF!,0),1)</f>
        <v>AQ 07.02 Plan de exclusión de depredadores</v>
      </c>
      <c r="T182" t="str">
        <f>INDEX(#REF!,MATCH(PIs[[#This Row],[SSGUID]],#REF!,0),2)</f>
        <v>-</v>
      </c>
      <c r="U182" t="str">
        <f>INDEX(S2PQ_relational[],MATCH(PIs[[#This Row],[GUID]],S2PQ_relational[PIGUID],0),2)</f>
        <v>3tkOXNPlJXI8cdCmpbmVCq</v>
      </c>
      <c r="V182" t="b">
        <v>0</v>
      </c>
    </row>
    <row r="183" spans="1:22" x14ac:dyDescent="0.25">
      <c r="A183" t="s">
        <v>1186</v>
      </c>
      <c r="C183" t="s">
        <v>1187</v>
      </c>
      <c r="D183" t="s">
        <v>1188</v>
      </c>
      <c r="E183" t="s">
        <v>1189</v>
      </c>
      <c r="F183" t="s">
        <v>1190</v>
      </c>
      <c r="G183" t="s">
        <v>1191</v>
      </c>
      <c r="H183" t="s">
        <v>48</v>
      </c>
      <c r="I183" t="str">
        <f>INDEX(Level[Level],MATCH(PIs[[#This Row],[L]],Level[GUID],0),1)</f>
        <v>Obligación Mayor</v>
      </c>
      <c r="N183" t="s">
        <v>1012</v>
      </c>
      <c r="O183" t="str">
        <f>INDEX(#REF!,MATCH(PIs[[#This Row],[SGUID]],#REF!,0),1)</f>
        <v>AQ 07 CONSERVACIÓN</v>
      </c>
      <c r="P183" t="str">
        <f>INDEX(#REF!,MATCH(PIs[[#This Row],[SGUID]],#REF!,0),2)</f>
        <v>Hay un vínculo intrínseco entre la producción agropecuaria y el medio ambiente. La gestión de la vida silvestre y el paisaje es de gran importancia. La abundancia y diversidad de la flora y fauna contribuyen a mejorar las especies y la diversidad estructural del terreno y del paisaje.</v>
      </c>
      <c r="Q183">
        <f>INDEX(#REF!,MATCH(PIs[[#This Row],[SGUID]],#REF!,0),3)</f>
        <v>604</v>
      </c>
      <c r="R183" t="s">
        <v>1013</v>
      </c>
      <c r="S183" t="str">
        <f>INDEX(#REF!,MATCH(PIs[[#This Row],[SSGUID]],#REF!,0),1)</f>
        <v>AQ 07.04 Áreas de alto valor de conservación</v>
      </c>
      <c r="T183" t="str">
        <f>INDEX(#REF!,MATCH(PIs[[#This Row],[SSGUID]],#REF!,0),2)</f>
        <v>-</v>
      </c>
      <c r="U183" t="str">
        <f>INDEX(S2PQ_relational[],MATCH(PIs[[#This Row],[GUID]],S2PQ_relational[PIGUID],0),2)</f>
        <v>E7qxfv3IC6EeOdY67hqrp</v>
      </c>
      <c r="V183" t="b">
        <v>0</v>
      </c>
    </row>
    <row r="184" spans="1:22" x14ac:dyDescent="0.25">
      <c r="A184" t="s">
        <v>1192</v>
      </c>
      <c r="C184" t="s">
        <v>1193</v>
      </c>
      <c r="D184" t="s">
        <v>1194</v>
      </c>
      <c r="E184" t="s">
        <v>1195</v>
      </c>
      <c r="F184" t="s">
        <v>1196</v>
      </c>
      <c r="G184" t="s">
        <v>1197</v>
      </c>
      <c r="H184" t="s">
        <v>48</v>
      </c>
      <c r="I184" t="str">
        <f>INDEX(Level[Level],MATCH(PIs[[#This Row],[L]],Level[GUID],0),1)</f>
        <v>Obligación Mayor</v>
      </c>
      <c r="N184" t="s">
        <v>1012</v>
      </c>
      <c r="O184" t="str">
        <f>INDEX(#REF!,MATCH(PIs[[#This Row],[SGUID]],#REF!,0),1)</f>
        <v>AQ 07 CONSERVACIÓN</v>
      </c>
      <c r="P184" t="str">
        <f>INDEX(#REF!,MATCH(PIs[[#This Row],[SGUID]],#REF!,0),2)</f>
        <v>Hay un vínculo intrínseco entre la producción agropecuaria y el medio ambiente. La gestión de la vida silvestre y el paisaje es de gran importancia. La abundancia y diversidad de la flora y fauna contribuyen a mejorar las especies y la diversidad estructural del terreno y del paisaje.</v>
      </c>
      <c r="Q184">
        <f>INDEX(#REF!,MATCH(PIs[[#This Row],[SGUID]],#REF!,0),3)</f>
        <v>604</v>
      </c>
      <c r="R184" t="s">
        <v>1185</v>
      </c>
      <c r="S184" t="str">
        <f>INDEX(#REF!,MATCH(PIs[[#This Row],[SSGUID]],#REF!,0),1)</f>
        <v>AQ 07.02 Plan de exclusión de depredadores</v>
      </c>
      <c r="T184" t="str">
        <f>INDEX(#REF!,MATCH(PIs[[#This Row],[SSGUID]],#REF!,0),2)</f>
        <v>-</v>
      </c>
      <c r="U184" t="str">
        <f>INDEX(S2PQ_relational[],MATCH(PIs[[#This Row],[GUID]],S2PQ_relational[PIGUID],0),2)</f>
        <v>3tkOXNPlJXI8cdCmpbmVCq</v>
      </c>
      <c r="V184" t="b">
        <v>0</v>
      </c>
    </row>
    <row r="185" spans="1:22" x14ac:dyDescent="0.25">
      <c r="A185" t="s">
        <v>1198</v>
      </c>
      <c r="C185" t="s">
        <v>1199</v>
      </c>
      <c r="D185" t="s">
        <v>1200</v>
      </c>
      <c r="E185" t="s">
        <v>1201</v>
      </c>
      <c r="F185" t="s">
        <v>1202</v>
      </c>
      <c r="G185" t="s">
        <v>1203</v>
      </c>
      <c r="H185" t="s">
        <v>48</v>
      </c>
      <c r="I185" t="str">
        <f>INDEX(Level[Level],MATCH(PIs[[#This Row],[L]],Level[GUID],0),1)</f>
        <v>Obligación Mayor</v>
      </c>
      <c r="N185" t="s">
        <v>1012</v>
      </c>
      <c r="O185" t="str">
        <f>INDEX(#REF!,MATCH(PIs[[#This Row],[SGUID]],#REF!,0),1)</f>
        <v>AQ 07 CONSERVACIÓN</v>
      </c>
      <c r="P185" t="str">
        <f>INDEX(#REF!,MATCH(PIs[[#This Row],[SGUID]],#REF!,0),2)</f>
        <v>Hay un vínculo intrínseco entre la producción agropecuaria y el medio ambiente. La gestión de la vida silvestre y el paisaje es de gran importancia. La abundancia y diversidad de la flora y fauna contribuyen a mejorar las especies y la diversidad estructural del terreno y del paisaje.</v>
      </c>
      <c r="Q185">
        <f>INDEX(#REF!,MATCH(PIs[[#This Row],[SGUID]],#REF!,0),3)</f>
        <v>604</v>
      </c>
      <c r="R185" t="s">
        <v>1013</v>
      </c>
      <c r="S185" t="str">
        <f>INDEX(#REF!,MATCH(PIs[[#This Row],[SSGUID]],#REF!,0),1)</f>
        <v>AQ 07.04 Áreas de alto valor de conservación</v>
      </c>
      <c r="T185" t="str">
        <f>INDEX(#REF!,MATCH(PIs[[#This Row],[SSGUID]],#REF!,0),2)</f>
        <v>-</v>
      </c>
      <c r="U185" t="str">
        <f>INDEX(S2PQ_relational[],MATCH(PIs[[#This Row],[GUID]],S2PQ_relational[PIGUID],0),2)</f>
        <v>E7qxfv3IC6EeOdY67hqrp</v>
      </c>
      <c r="V185" t="b">
        <v>0</v>
      </c>
    </row>
    <row r="186" spans="1:22" ht="409.5" x14ac:dyDescent="0.25">
      <c r="A186" t="s">
        <v>1204</v>
      </c>
      <c r="C186" t="s">
        <v>1205</v>
      </c>
      <c r="D186" t="s">
        <v>1206</v>
      </c>
      <c r="E186" t="s">
        <v>1207</v>
      </c>
      <c r="F186" t="s">
        <v>1208</v>
      </c>
      <c r="G186" s="48" t="s">
        <v>1209</v>
      </c>
      <c r="H186" t="s">
        <v>48</v>
      </c>
      <c r="I186" t="str">
        <f>INDEX(Level[Level],MATCH(PIs[[#This Row],[L]],Level[GUID],0),1)</f>
        <v>Obligación Mayor</v>
      </c>
      <c r="N186" t="s">
        <v>1012</v>
      </c>
      <c r="O186" t="str">
        <f>INDEX(#REF!,MATCH(PIs[[#This Row],[SGUID]],#REF!,0),1)</f>
        <v>AQ 07 CONSERVACIÓN</v>
      </c>
      <c r="P186" t="str">
        <f>INDEX(#REF!,MATCH(PIs[[#This Row],[SGUID]],#REF!,0),2)</f>
        <v>Hay un vínculo intrínseco entre la producción agropecuaria y el medio ambiente. La gestión de la vida silvestre y el paisaje es de gran importancia. La abundancia y diversidad de la flora y fauna contribuyen a mejorar las especies y la diversidad estructural del terreno y del paisaje.</v>
      </c>
      <c r="Q186">
        <f>INDEX(#REF!,MATCH(PIs[[#This Row],[SGUID]],#REF!,0),3)</f>
        <v>604</v>
      </c>
      <c r="R186" t="s">
        <v>1210</v>
      </c>
      <c r="S186" t="str">
        <f>INDEX(#REF!,MATCH(PIs[[#This Row],[SSGUID]],#REF!,0),1)</f>
        <v xml:space="preserve">AQ 07.03 Escapes </v>
      </c>
      <c r="T186" t="str">
        <f>INDEX(#REF!,MATCH(PIs[[#This Row],[SSGUID]],#REF!,0),2)</f>
        <v>-</v>
      </c>
      <c r="U186">
        <f>INDEX(S2PQ_relational[],MATCH(PIs[[#This Row],[GUID]],S2PQ_relational[PIGUID],0),2)</f>
        <v>0</v>
      </c>
      <c r="V186" t="b">
        <v>0</v>
      </c>
    </row>
    <row r="187" spans="1:22" ht="409.5" x14ac:dyDescent="0.25">
      <c r="A187" t="s">
        <v>1211</v>
      </c>
      <c r="C187" t="s">
        <v>1212</v>
      </c>
      <c r="D187" t="s">
        <v>1213</v>
      </c>
      <c r="E187" t="s">
        <v>1214</v>
      </c>
      <c r="F187" t="s">
        <v>1215</v>
      </c>
      <c r="G187" s="48" t="s">
        <v>1216</v>
      </c>
      <c r="H187" t="s">
        <v>48</v>
      </c>
      <c r="I187" t="str">
        <f>INDEX(Level[Level],MATCH(PIs[[#This Row],[L]],Level[GUID],0),1)</f>
        <v>Obligación Mayor</v>
      </c>
      <c r="N187" t="s">
        <v>57</v>
      </c>
      <c r="O187" t="str">
        <f>INDEX(#REF!,MATCH(PIs[[#This Row],[SGUID]],#REF!,0),1)</f>
        <v>AQ 04 BIENESTAR INTEGRAL DE LOS TRABAJADORES: SALUD, SEGURIDAD Y BIENESTAR</v>
      </c>
      <c r="P187" t="str">
        <f>INDEX(#REF!,MATCH(PIs[[#This Row],[SGUID]],#REF!,0),2)</f>
        <v xml:space="preserve">Las personas son la clave para el funcionamiento eficiente y seguro de la granja. Los trabajadores, los contratistas y los propios productores abogan por su propia salud y seguridad, y por la protección del medio ambiente. La educación y la formación de estas personas contribuyen al progreso hacia la sostenibilidad y al crecimiento del capital social. El objetivo de esta sección es asegurar unas prácticas seguras en el lugar de trabajo y que todos los trabajadores comprendan y posean las competencias necesarias para realizar sus tareas, que cuenten con equipo adecuado para trabajar de forma segura y que, en caso de accidente, puedan recibir asistencia en el momento adecuado y de la forma oportuna. </v>
      </c>
      <c r="Q187">
        <f>INDEX(#REF!,MATCH(PIs[[#This Row],[SGUID]],#REF!,0),3)</f>
        <v>3</v>
      </c>
      <c r="R187" t="s">
        <v>58</v>
      </c>
      <c r="S187" t="str">
        <f>INDEX(#REF!,MATCH(PIs[[#This Row],[SSGUID]],#REF!,0),1)</f>
        <v>AQ 04.02 Formación y responsabilidades asignadas</v>
      </c>
      <c r="T187" t="str">
        <f>INDEX(#REF!,MATCH(PIs[[#This Row],[SSGUID]],#REF!,0),2)</f>
        <v>-</v>
      </c>
      <c r="U187">
        <f>INDEX(S2PQ_relational[],MATCH(PIs[[#This Row],[GUID]],S2PQ_relational[PIGUID],0),2)</f>
        <v>0</v>
      </c>
      <c r="V187" t="b">
        <v>1</v>
      </c>
    </row>
    <row r="188" spans="1:22" ht="409.5" x14ac:dyDescent="0.25">
      <c r="A188" t="s">
        <v>1217</v>
      </c>
      <c r="C188" t="s">
        <v>1218</v>
      </c>
      <c r="D188" t="s">
        <v>1219</v>
      </c>
      <c r="E188" t="s">
        <v>1220</v>
      </c>
      <c r="F188" t="s">
        <v>1221</v>
      </c>
      <c r="G188" s="48" t="s">
        <v>1222</v>
      </c>
      <c r="H188" t="s">
        <v>48</v>
      </c>
      <c r="I188" t="str">
        <f>INDEX(Level[Level],MATCH(PIs[[#This Row],[L]],Level[GUID],0),1)</f>
        <v>Obligación Mayor</v>
      </c>
      <c r="N188" t="s">
        <v>1012</v>
      </c>
      <c r="O188" t="str">
        <f>INDEX(#REF!,MATCH(PIs[[#This Row],[SGUID]],#REF!,0),1)</f>
        <v>AQ 07 CONSERVACIÓN</v>
      </c>
      <c r="P188" t="str">
        <f>INDEX(#REF!,MATCH(PIs[[#This Row],[SGUID]],#REF!,0),2)</f>
        <v>Hay un vínculo intrínseco entre la producción agropecuaria y el medio ambiente. La gestión de la vida silvestre y el paisaje es de gran importancia. La abundancia y diversidad de la flora y fauna contribuyen a mejorar las especies y la diversidad estructural del terreno y del paisaje.</v>
      </c>
      <c r="Q188">
        <f>INDEX(#REF!,MATCH(PIs[[#This Row],[SGUID]],#REF!,0),3)</f>
        <v>604</v>
      </c>
      <c r="R188" t="s">
        <v>1185</v>
      </c>
      <c r="S188" t="str">
        <f>INDEX(#REF!,MATCH(PIs[[#This Row],[SSGUID]],#REF!,0),1)</f>
        <v>AQ 07.02 Plan de exclusión de depredadores</v>
      </c>
      <c r="T188" t="str">
        <f>INDEX(#REF!,MATCH(PIs[[#This Row],[SSGUID]],#REF!,0),2)</f>
        <v>-</v>
      </c>
      <c r="U188" t="str">
        <f>INDEX(S2PQ_relational[],MATCH(PIs[[#This Row],[GUID]],S2PQ_relational[PIGUID],0),2)</f>
        <v>3tkOXNPlJXI8cdCmpbmVCq</v>
      </c>
      <c r="V188" t="b">
        <v>0</v>
      </c>
    </row>
    <row r="189" spans="1:22" ht="409.5" x14ac:dyDescent="0.25">
      <c r="A189" t="s">
        <v>1223</v>
      </c>
      <c r="C189" t="s">
        <v>1224</v>
      </c>
      <c r="D189" t="s">
        <v>1225</v>
      </c>
      <c r="E189" t="s">
        <v>1226</v>
      </c>
      <c r="F189" t="s">
        <v>1227</v>
      </c>
      <c r="G189" s="48" t="s">
        <v>1228</v>
      </c>
      <c r="H189" t="s">
        <v>1103</v>
      </c>
      <c r="I189" t="str">
        <f>INDEX(Level[Level],MATCH(PIs[[#This Row],[L]],Level[GUID],0),1)</f>
        <v>Recomendación</v>
      </c>
      <c r="N189" t="s">
        <v>1012</v>
      </c>
      <c r="O189" t="str">
        <f>INDEX(#REF!,MATCH(PIs[[#This Row],[SGUID]],#REF!,0),1)</f>
        <v>AQ 07 CONSERVACIÓN</v>
      </c>
      <c r="P189" t="str">
        <f>INDEX(#REF!,MATCH(PIs[[#This Row],[SGUID]],#REF!,0),2)</f>
        <v>Hay un vínculo intrínseco entre la producción agropecuaria y el medio ambiente. La gestión de la vida silvestre y el paisaje es de gran importancia. La abundancia y diversidad de la flora y fauna contribuyen a mejorar las especies y la diversidad estructural del terreno y del paisaje.</v>
      </c>
      <c r="Q189">
        <f>INDEX(#REF!,MATCH(PIs[[#This Row],[SGUID]],#REF!,0),3)</f>
        <v>604</v>
      </c>
      <c r="R189" t="s">
        <v>1229</v>
      </c>
      <c r="S189" t="str">
        <f>INDEX(#REF!,MATCH(PIs[[#This Row],[SSGUID]],#REF!,0),1)</f>
        <v>AQ 07.01 Impacto de la producción en el medio ambiente y en la biodiversidad</v>
      </c>
      <c r="T189" t="str">
        <f>INDEX(#REF!,MATCH(PIs[[#This Row],[SSGUID]],#REF!,0),2)</f>
        <v>El fraude alimentario puede darse en la producción primaria cuando los proveedores ofrecen productos/materiales de insumos que no se corresponden con las especificaciones. Esto puede ocasionar crisis de salud pública, por lo que los productores deberían tomar medidas para mitigar estos riesgos. El fraude alimentario ocurre cuando se lanzan deliberadamente alimentos al mercado para obtener con la intención de engañar al consumidor para obtener beneficios económicos (p. ej., la venta de alimentos no aptos que pueden ser perjudiciales, una descripción falsa del alimento, etc.). La venta de alimentos que han sido robados y/o producidos de manera ilegal también se puede considerar fraude alimentario.</v>
      </c>
      <c r="U189">
        <f>INDEX(S2PQ_relational[],MATCH(PIs[[#This Row],[GUID]],S2PQ_relational[PIGUID],0),2)</f>
        <v>0</v>
      </c>
      <c r="V189" t="b">
        <v>0</v>
      </c>
    </row>
    <row r="190" spans="1:22" ht="409.5" x14ac:dyDescent="0.25">
      <c r="A190" t="s">
        <v>1230</v>
      </c>
      <c r="C190" t="s">
        <v>1231</v>
      </c>
      <c r="D190" t="s">
        <v>1232</v>
      </c>
      <c r="E190" t="s">
        <v>1233</v>
      </c>
      <c r="F190" t="s">
        <v>1234</v>
      </c>
      <c r="G190" s="48" t="s">
        <v>1235</v>
      </c>
      <c r="H190" t="s">
        <v>48</v>
      </c>
      <c r="I190" t="str">
        <f>INDEX(Level[Level],MATCH(PIs[[#This Row],[L]],Level[GUID],0),1)</f>
        <v>Obligación Mayor</v>
      </c>
      <c r="N190" t="s">
        <v>1236</v>
      </c>
      <c r="O190" t="str">
        <f>INDEX(#REF!,MATCH(PIs[[#This Row],[SGUID]],#REF!,0),1)</f>
        <v>AQ 14 BALANCE DE MASAS EN LA GRANJA</v>
      </c>
      <c r="P190" t="str">
        <f>INDEX(#REF!,MATCH(PIs[[#This Row],[SGUID]],#REF!,0),2)</f>
        <v>Esta sección se aplica a todos los productores que solicitan o mantienen la certificación GLOBALG.A.P. En el caso de los miembros de un grupo de productores, la información a veces puede quedar cubierta bajo el sistema de gestión de calidad (SGC) del grupo de productores.</v>
      </c>
      <c r="Q190">
        <f>INDEX(#REF!,MATCH(PIs[[#This Row],[SGUID]],#REF!,0),3)</f>
        <v>12</v>
      </c>
      <c r="R190" t="s">
        <v>50</v>
      </c>
      <c r="S190" t="str">
        <f>INDEX(#REF!,MATCH(PIs[[#This Row],[SSGUID]],#REF!,0),1)</f>
        <v>-</v>
      </c>
      <c r="T190" t="str">
        <f>INDEX(#REF!,MATCH(PIs[[#This Row],[SSGUID]],#REF!,0),2)</f>
        <v>-</v>
      </c>
      <c r="U190">
        <f>INDEX(S2PQ_relational[],MATCH(PIs[[#This Row],[GUID]],S2PQ_relational[PIGUID],0),2)</f>
        <v>0</v>
      </c>
      <c r="V190" t="b">
        <v>1</v>
      </c>
    </row>
    <row r="191" spans="1:22" ht="409.5" x14ac:dyDescent="0.25">
      <c r="A191" t="s">
        <v>1237</v>
      </c>
      <c r="C191" t="s">
        <v>1238</v>
      </c>
      <c r="D191" t="s">
        <v>1239</v>
      </c>
      <c r="E191" t="s">
        <v>1240</v>
      </c>
      <c r="F191" t="s">
        <v>1241</v>
      </c>
      <c r="G191" s="48" t="s">
        <v>1242</v>
      </c>
      <c r="H191" t="s">
        <v>48</v>
      </c>
      <c r="I191" t="str">
        <f>INDEX(Level[Level],MATCH(PIs[[#This Row],[L]],Level[GUID],0),1)</f>
        <v>Obligación Mayor</v>
      </c>
      <c r="N191" t="s">
        <v>57</v>
      </c>
      <c r="O191" t="str">
        <f>INDEX(#REF!,MATCH(PIs[[#This Row],[SGUID]],#REF!,0),1)</f>
        <v>AQ 04 BIENESTAR INTEGRAL DE LOS TRABAJADORES: SALUD, SEGURIDAD Y BIENESTAR</v>
      </c>
      <c r="P191" t="str">
        <f>INDEX(#REF!,MATCH(PIs[[#This Row],[SGUID]],#REF!,0),2)</f>
        <v xml:space="preserve">Las personas son la clave para el funcionamiento eficiente y seguro de la granja. Los trabajadores, los contratistas y los propios productores abogan por su propia salud y seguridad, y por la protección del medio ambiente. La educación y la formación de estas personas contribuyen al progreso hacia la sostenibilidad y al crecimiento del capital social. El objetivo de esta sección es asegurar unas prácticas seguras en el lugar de trabajo y que todos los trabajadores comprendan y posean las competencias necesarias para realizar sus tareas, que cuenten con equipo adecuado para trabajar de forma segura y que, en caso de accidente, puedan recibir asistencia en el momento adecuado y de la forma oportuna. </v>
      </c>
      <c r="Q191">
        <f>INDEX(#REF!,MATCH(PIs[[#This Row],[SGUID]],#REF!,0),3)</f>
        <v>3</v>
      </c>
      <c r="R191" t="s">
        <v>71</v>
      </c>
      <c r="S191" t="str">
        <f>INDEX(#REF!,MATCH(PIs[[#This Row],[SSGUID]],#REF!,0),1)</f>
        <v>AQ 04.01 Salud y seguridad ocupacional de los trabajadores</v>
      </c>
      <c r="T191" t="str">
        <f>INDEX(#REF!,MATCH(PIs[[#This Row],[SSGUID]],#REF!,0),2)</f>
        <v>-</v>
      </c>
      <c r="U191" t="str">
        <f>INDEX(S2PQ_relational[],MATCH(PIs[[#This Row],[GUID]],S2PQ_relational[PIGUID],0),2)</f>
        <v>5MED94gNEdBM1OwkezICdC</v>
      </c>
      <c r="V191" t="b">
        <v>0</v>
      </c>
    </row>
    <row r="192" spans="1:22" x14ac:dyDescent="0.25">
      <c r="A192" t="s">
        <v>1243</v>
      </c>
      <c r="C192" t="s">
        <v>1244</v>
      </c>
      <c r="D192" t="s">
        <v>1245</v>
      </c>
      <c r="E192" t="s">
        <v>1246</v>
      </c>
      <c r="F192" t="s">
        <v>1247</v>
      </c>
      <c r="G192" t="s">
        <v>1248</v>
      </c>
      <c r="H192" t="s">
        <v>48</v>
      </c>
      <c r="I192" t="str">
        <f>INDEX(Level[Level],MATCH(PIs[[#This Row],[L]],Level[GUID],0),1)</f>
        <v>Obligación Mayor</v>
      </c>
      <c r="N192" t="s">
        <v>1249</v>
      </c>
      <c r="O192" t="str">
        <f>INDEX(#REF!,MATCH(PIs[[#This Row],[SGUID]],#REF!,0),1)</f>
        <v>AQ 06 GESTIÓN AMBIENTAL Y DE LA BIODIVERSIDAD</v>
      </c>
      <c r="P192" t="str">
        <f>INDEX(#REF!,MATCH(PIs[[#This Row],[SGUID]],#REF!,0),2)</f>
        <v>-</v>
      </c>
      <c r="Q192">
        <f>INDEX(#REF!,MATCH(PIs[[#This Row],[SGUID]],#REF!,0),3)</f>
        <v>5</v>
      </c>
      <c r="R192" t="s">
        <v>1250</v>
      </c>
      <c r="S192" t="str">
        <f>INDEX(#REF!,MATCH(PIs[[#This Row],[SSGUID]],#REF!,0),1)</f>
        <v>AQ 06.04 Utilización y eliminación de aguas</v>
      </c>
      <c r="T192" t="str">
        <f>INDEX(#REF!,MATCH(PIs[[#This Row],[SSGUID]],#REF!,0),2)</f>
        <v>Referencia cruzada con AQ 06.03.02.</v>
      </c>
      <c r="U192">
        <f>INDEX(S2PQ_relational[],MATCH(PIs[[#This Row],[GUID]],S2PQ_relational[PIGUID],0),2)</f>
        <v>0</v>
      </c>
      <c r="V192" t="b">
        <v>0</v>
      </c>
    </row>
    <row r="193" spans="1:22" x14ac:dyDescent="0.25">
      <c r="A193" t="s">
        <v>1251</v>
      </c>
      <c r="C193" t="s">
        <v>1252</v>
      </c>
      <c r="D193" t="s">
        <v>1253</v>
      </c>
      <c r="E193" t="s">
        <v>1254</v>
      </c>
      <c r="F193" t="s">
        <v>1255</v>
      </c>
      <c r="G193" t="s">
        <v>1256</v>
      </c>
      <c r="H193" t="s">
        <v>48</v>
      </c>
      <c r="I193" t="str">
        <f>INDEX(Level[Level],MATCH(PIs[[#This Row],[L]],Level[GUID],0),1)</f>
        <v>Obligación Mayor</v>
      </c>
      <c r="N193" t="s">
        <v>1012</v>
      </c>
      <c r="O193" t="str">
        <f>INDEX(#REF!,MATCH(PIs[[#This Row],[SGUID]],#REF!,0),1)</f>
        <v>AQ 07 CONSERVACIÓN</v>
      </c>
      <c r="P193" t="str">
        <f>INDEX(#REF!,MATCH(PIs[[#This Row],[SGUID]],#REF!,0),2)</f>
        <v>Hay un vínculo intrínseco entre la producción agropecuaria y el medio ambiente. La gestión de la vida silvestre y el paisaje es de gran importancia. La abundancia y diversidad de la flora y fauna contribuyen a mejorar las especies y la diversidad estructural del terreno y del paisaje.</v>
      </c>
      <c r="Q193">
        <f>INDEX(#REF!,MATCH(PIs[[#This Row],[SGUID]],#REF!,0),3)</f>
        <v>604</v>
      </c>
      <c r="R193" t="s">
        <v>1229</v>
      </c>
      <c r="S193" t="str">
        <f>INDEX(#REF!,MATCH(PIs[[#This Row],[SSGUID]],#REF!,0),1)</f>
        <v>AQ 07.01 Impacto de la producción en el medio ambiente y en la biodiversidad</v>
      </c>
      <c r="T193" t="str">
        <f>INDEX(#REF!,MATCH(PIs[[#This Row],[SSGUID]],#REF!,0),2)</f>
        <v>El fraude alimentario puede darse en la producción primaria cuando los proveedores ofrecen productos/materiales de insumos que no se corresponden con las especificaciones. Esto puede ocasionar crisis de salud pública, por lo que los productores deberían tomar medidas para mitigar estos riesgos. El fraude alimentario ocurre cuando se lanzan deliberadamente alimentos al mercado para obtener con la intención de engañar al consumidor para obtener beneficios económicos (p. ej., la venta de alimentos no aptos que pueden ser perjudiciales, una descripción falsa del alimento, etc.). La venta de alimentos que han sido robados y/o producidos de manera ilegal también se puede considerar fraude alimentario.</v>
      </c>
      <c r="U193">
        <f>INDEX(S2PQ_relational[],MATCH(PIs[[#This Row],[GUID]],S2PQ_relational[PIGUID],0),2)</f>
        <v>0</v>
      </c>
      <c r="V193" t="b">
        <v>0</v>
      </c>
    </row>
    <row r="194" spans="1:22" x14ac:dyDescent="0.25">
      <c r="A194" t="s">
        <v>1257</v>
      </c>
      <c r="C194" t="s">
        <v>1258</v>
      </c>
      <c r="D194" t="s">
        <v>1259</v>
      </c>
      <c r="E194" t="s">
        <v>1260</v>
      </c>
      <c r="F194" t="s">
        <v>1261</v>
      </c>
      <c r="G194" t="s">
        <v>1262</v>
      </c>
      <c r="H194" t="s">
        <v>48</v>
      </c>
      <c r="I194" t="str">
        <f>INDEX(Level[Level],MATCH(PIs[[#This Row],[L]],Level[GUID],0),1)</f>
        <v>Obligación Mayor</v>
      </c>
      <c r="N194" t="s">
        <v>1249</v>
      </c>
      <c r="O194" t="str">
        <f>INDEX(#REF!,MATCH(PIs[[#This Row],[SGUID]],#REF!,0),1)</f>
        <v>AQ 06 GESTIÓN AMBIENTAL Y DE LA BIODIVERSIDAD</v>
      </c>
      <c r="P194" t="str">
        <f>INDEX(#REF!,MATCH(PIs[[#This Row],[SGUID]],#REF!,0),2)</f>
        <v>-</v>
      </c>
      <c r="Q194">
        <f>INDEX(#REF!,MATCH(PIs[[#This Row],[SGUID]],#REF!,0),3)</f>
        <v>5</v>
      </c>
      <c r="R194" t="s">
        <v>1250</v>
      </c>
      <c r="S194" t="str">
        <f>INDEX(#REF!,MATCH(PIs[[#This Row],[SSGUID]],#REF!,0),1)</f>
        <v>AQ 06.04 Utilización y eliminación de aguas</v>
      </c>
      <c r="T194" t="str">
        <f>INDEX(#REF!,MATCH(PIs[[#This Row],[SSGUID]],#REF!,0),2)</f>
        <v>Referencia cruzada con AQ 06.03.02.</v>
      </c>
      <c r="U194">
        <f>INDEX(S2PQ_relational[],MATCH(PIs[[#This Row],[GUID]],S2PQ_relational[PIGUID],0),2)</f>
        <v>0</v>
      </c>
      <c r="V194" t="b">
        <v>0</v>
      </c>
    </row>
    <row r="195" spans="1:22" x14ac:dyDescent="0.25">
      <c r="A195" t="s">
        <v>1263</v>
      </c>
      <c r="C195" t="s">
        <v>1264</v>
      </c>
      <c r="D195" t="s">
        <v>1265</v>
      </c>
      <c r="E195" t="s">
        <v>1266</v>
      </c>
      <c r="F195" t="s">
        <v>1267</v>
      </c>
      <c r="G195" t="s">
        <v>1268</v>
      </c>
      <c r="H195" t="s">
        <v>48</v>
      </c>
      <c r="I195" t="str">
        <f>INDEX(Level[Level],MATCH(PIs[[#This Row],[L]],Level[GUID],0),1)</f>
        <v>Obligación Mayor</v>
      </c>
      <c r="N195" t="s">
        <v>1249</v>
      </c>
      <c r="O195" t="str">
        <f>INDEX(#REF!,MATCH(PIs[[#This Row],[SGUID]],#REF!,0),1)</f>
        <v>AQ 06 GESTIÓN AMBIENTAL Y DE LA BIODIVERSIDAD</v>
      </c>
      <c r="P195" t="str">
        <f>INDEX(#REF!,MATCH(PIs[[#This Row],[SGUID]],#REF!,0),2)</f>
        <v>-</v>
      </c>
      <c r="Q195">
        <f>INDEX(#REF!,MATCH(PIs[[#This Row],[SGUID]],#REF!,0),3)</f>
        <v>5</v>
      </c>
      <c r="R195" t="s">
        <v>1250</v>
      </c>
      <c r="S195" t="str">
        <f>INDEX(#REF!,MATCH(PIs[[#This Row],[SSGUID]],#REF!,0),1)</f>
        <v>AQ 06.04 Utilización y eliminación de aguas</v>
      </c>
      <c r="T195" t="str">
        <f>INDEX(#REF!,MATCH(PIs[[#This Row],[SSGUID]],#REF!,0),2)</f>
        <v>Referencia cruzada con AQ 06.03.02.</v>
      </c>
      <c r="U195" t="str">
        <f>INDEX(S2PQ_relational[],MATCH(PIs[[#This Row],[GUID]],S2PQ_relational[PIGUID],0),2)</f>
        <v>2OUwlCNPiYtQboSNNQPlSp</v>
      </c>
      <c r="V195" t="b">
        <v>0</v>
      </c>
    </row>
    <row r="196" spans="1:22" ht="409.5" x14ac:dyDescent="0.25">
      <c r="A196" t="s">
        <v>1269</v>
      </c>
      <c r="C196" t="s">
        <v>1270</v>
      </c>
      <c r="D196" t="s">
        <v>1271</v>
      </c>
      <c r="E196" t="s">
        <v>1272</v>
      </c>
      <c r="F196" t="s">
        <v>1273</v>
      </c>
      <c r="G196" s="48" t="s">
        <v>1274</v>
      </c>
      <c r="H196" t="s">
        <v>1103</v>
      </c>
      <c r="I196" t="str">
        <f>INDEX(Level[Level],MATCH(PIs[[#This Row],[L]],Level[GUID],0),1)</f>
        <v>Recomendación</v>
      </c>
      <c r="N196" t="s">
        <v>1249</v>
      </c>
      <c r="O196" t="str">
        <f>INDEX(#REF!,MATCH(PIs[[#This Row],[SGUID]],#REF!,0),1)</f>
        <v>AQ 06 GESTIÓN AMBIENTAL Y DE LA BIODIVERSIDAD</v>
      </c>
      <c r="P196" t="str">
        <f>INDEX(#REF!,MATCH(PIs[[#This Row],[SGUID]],#REF!,0),2)</f>
        <v>-</v>
      </c>
      <c r="Q196">
        <f>INDEX(#REF!,MATCH(PIs[[#This Row],[SGUID]],#REF!,0),3)</f>
        <v>5</v>
      </c>
      <c r="R196" t="s">
        <v>1275</v>
      </c>
      <c r="S196" t="str">
        <f>INDEX(#REF!,MATCH(PIs[[#This Row],[SSGUID]],#REF!,0),1)</f>
        <v>AQ 06.03 Impacto y gestión ambiental</v>
      </c>
      <c r="T196" t="str">
        <f>INDEX(#REF!,MATCH(PIs[[#This Row],[SSGUID]],#REF!,0),2)</f>
        <v>-</v>
      </c>
      <c r="U196">
        <f>INDEX(S2PQ_relational[],MATCH(PIs[[#This Row],[GUID]],S2PQ_relational[PIGUID],0),2)</f>
        <v>0</v>
      </c>
      <c r="V196" t="b">
        <v>0</v>
      </c>
    </row>
    <row r="197" spans="1:22" ht="409.5" x14ac:dyDescent="0.25">
      <c r="A197" t="s">
        <v>1276</v>
      </c>
      <c r="C197" t="s">
        <v>1277</v>
      </c>
      <c r="D197" t="s">
        <v>1278</v>
      </c>
      <c r="E197" t="s">
        <v>1279</v>
      </c>
      <c r="F197" t="s">
        <v>1280</v>
      </c>
      <c r="G197" s="48" t="s">
        <v>1281</v>
      </c>
      <c r="H197" t="s">
        <v>48</v>
      </c>
      <c r="I197" t="str">
        <f>INDEX(Level[Level],MATCH(PIs[[#This Row],[L]],Level[GUID],0),1)</f>
        <v>Obligación Mayor</v>
      </c>
      <c r="N197" t="s">
        <v>1249</v>
      </c>
      <c r="O197" t="str">
        <f>INDEX(#REF!,MATCH(PIs[[#This Row],[SGUID]],#REF!,0),1)</f>
        <v>AQ 06 GESTIÓN AMBIENTAL Y DE LA BIODIVERSIDAD</v>
      </c>
      <c r="P197" t="str">
        <f>INDEX(#REF!,MATCH(PIs[[#This Row],[SGUID]],#REF!,0),2)</f>
        <v>-</v>
      </c>
      <c r="Q197">
        <f>INDEX(#REF!,MATCH(PIs[[#This Row],[SGUID]],#REF!,0),3)</f>
        <v>5</v>
      </c>
      <c r="R197" t="s">
        <v>1275</v>
      </c>
      <c r="S197" t="str">
        <f>INDEX(#REF!,MATCH(PIs[[#This Row],[SSGUID]],#REF!,0),1)</f>
        <v>AQ 06.03 Impacto y gestión ambiental</v>
      </c>
      <c r="T197" t="str">
        <f>INDEX(#REF!,MATCH(PIs[[#This Row],[SSGUID]],#REF!,0),2)</f>
        <v>-</v>
      </c>
      <c r="U197">
        <f>INDEX(S2PQ_relational[],MATCH(PIs[[#This Row],[GUID]],S2PQ_relational[PIGUID],0),2)</f>
        <v>0</v>
      </c>
      <c r="V197" t="b">
        <v>0</v>
      </c>
    </row>
    <row r="198" spans="1:22" ht="409.5" x14ac:dyDescent="0.25">
      <c r="A198" t="s">
        <v>1282</v>
      </c>
      <c r="C198" t="s">
        <v>1283</v>
      </c>
      <c r="D198" t="s">
        <v>1284</v>
      </c>
      <c r="E198" t="s">
        <v>1285</v>
      </c>
      <c r="F198" t="s">
        <v>1286</v>
      </c>
      <c r="G198" s="48" t="s">
        <v>1287</v>
      </c>
      <c r="H198" t="s">
        <v>48</v>
      </c>
      <c r="I198" t="str">
        <f>INDEX(Level[Level],MATCH(PIs[[#This Row],[L]],Level[GUID],0),1)</f>
        <v>Obligación Mayor</v>
      </c>
      <c r="N198" t="s">
        <v>1249</v>
      </c>
      <c r="O198" t="str">
        <f>INDEX(#REF!,MATCH(PIs[[#This Row],[SGUID]],#REF!,0),1)</f>
        <v>AQ 06 GESTIÓN AMBIENTAL Y DE LA BIODIVERSIDAD</v>
      </c>
      <c r="P198" t="str">
        <f>INDEX(#REF!,MATCH(PIs[[#This Row],[SGUID]],#REF!,0),2)</f>
        <v>-</v>
      </c>
      <c r="Q198">
        <f>INDEX(#REF!,MATCH(PIs[[#This Row],[SGUID]],#REF!,0),3)</f>
        <v>5</v>
      </c>
      <c r="R198" t="s">
        <v>1275</v>
      </c>
      <c r="S198" t="str">
        <f>INDEX(#REF!,MATCH(PIs[[#This Row],[SSGUID]],#REF!,0),1)</f>
        <v>AQ 06.03 Impacto y gestión ambiental</v>
      </c>
      <c r="T198" t="str">
        <f>INDEX(#REF!,MATCH(PIs[[#This Row],[SSGUID]],#REF!,0),2)</f>
        <v>-</v>
      </c>
      <c r="U198">
        <f>INDEX(S2PQ_relational[],MATCH(PIs[[#This Row],[GUID]],S2PQ_relational[PIGUID],0),2)</f>
        <v>0</v>
      </c>
      <c r="V198" t="b">
        <v>1</v>
      </c>
    </row>
    <row r="199" spans="1:22" ht="409.5" x14ac:dyDescent="0.25">
      <c r="A199" t="s">
        <v>1288</v>
      </c>
      <c r="C199" t="s">
        <v>1289</v>
      </c>
      <c r="D199" t="s">
        <v>1290</v>
      </c>
      <c r="E199" t="s">
        <v>1291</v>
      </c>
      <c r="F199" t="s">
        <v>1292</v>
      </c>
      <c r="G199" s="48" t="s">
        <v>1293</v>
      </c>
      <c r="H199" t="s">
        <v>223</v>
      </c>
      <c r="I199" t="str">
        <f>INDEX(Level[Level],MATCH(PIs[[#This Row],[L]],Level[GUID],0),1)</f>
        <v>Obligación Menor</v>
      </c>
      <c r="N199" t="s">
        <v>1249</v>
      </c>
      <c r="O199" t="str">
        <f>INDEX(#REF!,MATCH(PIs[[#This Row],[SGUID]],#REF!,0),1)</f>
        <v>AQ 06 GESTIÓN AMBIENTAL Y DE LA BIODIVERSIDAD</v>
      </c>
      <c r="P199" t="str">
        <f>INDEX(#REF!,MATCH(PIs[[#This Row],[SGUID]],#REF!,0),2)</f>
        <v>-</v>
      </c>
      <c r="Q199">
        <f>INDEX(#REF!,MATCH(PIs[[#This Row],[SGUID]],#REF!,0),3)</f>
        <v>5</v>
      </c>
      <c r="R199" t="s">
        <v>1294</v>
      </c>
      <c r="S199" t="str">
        <f>INDEX(#REF!,MATCH(PIs[[#This Row],[SSGUID]],#REF!,0),1)</f>
        <v>AQ 06.02 Plan de acción para residuos y contaminantes</v>
      </c>
      <c r="T199" t="str">
        <f>INDEX(#REF!,MATCH(PIs[[#This Row],[SSGUID]],#REF!,0),2)</f>
        <v>-</v>
      </c>
      <c r="U199">
        <f>INDEX(S2PQ_relational[],MATCH(PIs[[#This Row],[GUID]],S2PQ_relational[PIGUID],0),2)</f>
        <v>0</v>
      </c>
      <c r="V199" t="b">
        <v>0</v>
      </c>
    </row>
    <row r="200" spans="1:22" ht="409.5" x14ac:dyDescent="0.25">
      <c r="A200" t="s">
        <v>1295</v>
      </c>
      <c r="C200" t="s">
        <v>1296</v>
      </c>
      <c r="D200" t="s">
        <v>1297</v>
      </c>
      <c r="E200" t="s">
        <v>1298</v>
      </c>
      <c r="F200" t="s">
        <v>1299</v>
      </c>
      <c r="G200" s="48" t="s">
        <v>1300</v>
      </c>
      <c r="H200" t="s">
        <v>48</v>
      </c>
      <c r="I200" t="str">
        <f>INDEX(Level[Level],MATCH(PIs[[#This Row],[L]],Level[GUID],0),1)</f>
        <v>Obligación Mayor</v>
      </c>
      <c r="N200" t="s">
        <v>1249</v>
      </c>
      <c r="O200" t="str">
        <f>INDEX(#REF!,MATCH(PIs[[#This Row],[SGUID]],#REF!,0),1)</f>
        <v>AQ 06 GESTIÓN AMBIENTAL Y DE LA BIODIVERSIDAD</v>
      </c>
      <c r="P200" t="str">
        <f>INDEX(#REF!,MATCH(PIs[[#This Row],[SGUID]],#REF!,0),2)</f>
        <v>-</v>
      </c>
      <c r="Q200">
        <f>INDEX(#REF!,MATCH(PIs[[#This Row],[SGUID]],#REF!,0),3)</f>
        <v>5</v>
      </c>
      <c r="R200" t="s">
        <v>1275</v>
      </c>
      <c r="S200" t="str">
        <f>INDEX(#REF!,MATCH(PIs[[#This Row],[SSGUID]],#REF!,0),1)</f>
        <v>AQ 06.03 Impacto y gestión ambiental</v>
      </c>
      <c r="T200" t="str">
        <f>INDEX(#REF!,MATCH(PIs[[#This Row],[SSGUID]],#REF!,0),2)</f>
        <v>-</v>
      </c>
      <c r="U200">
        <f>INDEX(S2PQ_relational[],MATCH(PIs[[#This Row],[GUID]],S2PQ_relational[PIGUID],0),2)</f>
        <v>0</v>
      </c>
      <c r="V200" t="b">
        <v>1</v>
      </c>
    </row>
    <row r="201" spans="1:22" ht="409.5" x14ac:dyDescent="0.25">
      <c r="A201" t="s">
        <v>1301</v>
      </c>
      <c r="C201" t="s">
        <v>1302</v>
      </c>
      <c r="D201" t="s">
        <v>1303</v>
      </c>
      <c r="E201" t="s">
        <v>1304</v>
      </c>
      <c r="F201" t="s">
        <v>1305</v>
      </c>
      <c r="G201" s="48" t="s">
        <v>1306</v>
      </c>
      <c r="H201" t="s">
        <v>48</v>
      </c>
      <c r="I201" t="str">
        <f>INDEX(Level[Level],MATCH(PIs[[#This Row],[L]],Level[GUID],0),1)</f>
        <v>Obligación Mayor</v>
      </c>
      <c r="N201" t="s">
        <v>1236</v>
      </c>
      <c r="O201" t="str">
        <f>INDEX(#REF!,MATCH(PIs[[#This Row],[SGUID]],#REF!,0),1)</f>
        <v>AQ 14 BALANCE DE MASAS EN LA GRANJA</v>
      </c>
      <c r="P201" t="str">
        <f>INDEX(#REF!,MATCH(PIs[[#This Row],[SGUID]],#REF!,0),2)</f>
        <v>Esta sección se aplica a todos los productores que solicitan o mantienen la certificación GLOBALG.A.P. En el caso de los miembros de un grupo de productores, la información a veces puede quedar cubierta bajo el sistema de gestión de calidad (SGC) del grupo de productores.</v>
      </c>
      <c r="Q201">
        <f>INDEX(#REF!,MATCH(PIs[[#This Row],[SGUID]],#REF!,0),3)</f>
        <v>12</v>
      </c>
      <c r="R201" t="s">
        <v>50</v>
      </c>
      <c r="S201" t="str">
        <f>INDEX(#REF!,MATCH(PIs[[#This Row],[SSGUID]],#REF!,0),1)</f>
        <v>-</v>
      </c>
      <c r="T201" t="str">
        <f>INDEX(#REF!,MATCH(PIs[[#This Row],[SSGUID]],#REF!,0),2)</f>
        <v>-</v>
      </c>
      <c r="U201">
        <f>INDEX(S2PQ_relational[],MATCH(PIs[[#This Row],[GUID]],S2PQ_relational[PIGUID],0),2)</f>
        <v>0</v>
      </c>
      <c r="V201" t="b">
        <v>1</v>
      </c>
    </row>
    <row r="202" spans="1:22" x14ac:dyDescent="0.25">
      <c r="A202" t="s">
        <v>1307</v>
      </c>
      <c r="C202" t="s">
        <v>1308</v>
      </c>
      <c r="D202" t="s">
        <v>1309</v>
      </c>
      <c r="E202" t="s">
        <v>1310</v>
      </c>
      <c r="F202" t="s">
        <v>1311</v>
      </c>
      <c r="G202" t="s">
        <v>1312</v>
      </c>
      <c r="H202" t="s">
        <v>1103</v>
      </c>
      <c r="I202" t="str">
        <f>INDEX(Level[Level],MATCH(PIs[[#This Row],[L]],Level[GUID],0),1)</f>
        <v>Recomendación</v>
      </c>
      <c r="N202" t="s">
        <v>1249</v>
      </c>
      <c r="O202" t="str">
        <f>INDEX(#REF!,MATCH(PIs[[#This Row],[SGUID]],#REF!,0),1)</f>
        <v>AQ 06 GESTIÓN AMBIENTAL Y DE LA BIODIVERSIDAD</v>
      </c>
      <c r="P202" t="str">
        <f>INDEX(#REF!,MATCH(PIs[[#This Row],[SGUID]],#REF!,0),2)</f>
        <v>-</v>
      </c>
      <c r="Q202">
        <f>INDEX(#REF!,MATCH(PIs[[#This Row],[SGUID]],#REF!,0),3)</f>
        <v>5</v>
      </c>
      <c r="R202" t="s">
        <v>1250</v>
      </c>
      <c r="S202" t="str">
        <f>INDEX(#REF!,MATCH(PIs[[#This Row],[SSGUID]],#REF!,0),1)</f>
        <v>AQ 06.04 Utilización y eliminación de aguas</v>
      </c>
      <c r="T202" t="str">
        <f>INDEX(#REF!,MATCH(PIs[[#This Row],[SSGUID]],#REF!,0),2)</f>
        <v>Referencia cruzada con AQ 06.03.02.</v>
      </c>
      <c r="U202">
        <f>INDEX(S2PQ_relational[],MATCH(PIs[[#This Row],[GUID]],S2PQ_relational[PIGUID],0),2)</f>
        <v>0</v>
      </c>
      <c r="V202" t="b">
        <v>0</v>
      </c>
    </row>
    <row r="203" spans="1:22" ht="409.5" x14ac:dyDescent="0.25">
      <c r="A203" t="s">
        <v>1313</v>
      </c>
      <c r="C203" t="s">
        <v>1314</v>
      </c>
      <c r="D203" t="s">
        <v>1315</v>
      </c>
      <c r="E203" t="s">
        <v>1316</v>
      </c>
      <c r="F203" t="s">
        <v>1317</v>
      </c>
      <c r="G203" s="48" t="s">
        <v>1318</v>
      </c>
      <c r="H203" t="s">
        <v>48</v>
      </c>
      <c r="I203" t="str">
        <f>INDEX(Level[Level],MATCH(PIs[[#This Row],[L]],Level[GUID],0),1)</f>
        <v>Obligación Mayor</v>
      </c>
      <c r="N203" t="s">
        <v>57</v>
      </c>
      <c r="O203" t="str">
        <f>INDEX(#REF!,MATCH(PIs[[#This Row],[SGUID]],#REF!,0),1)</f>
        <v>AQ 04 BIENESTAR INTEGRAL DE LOS TRABAJADORES: SALUD, SEGURIDAD Y BIENESTAR</v>
      </c>
      <c r="P203" t="str">
        <f>INDEX(#REF!,MATCH(PIs[[#This Row],[SGUID]],#REF!,0),2)</f>
        <v xml:space="preserve">Las personas son la clave para el funcionamiento eficiente y seguro de la granja. Los trabajadores, los contratistas y los propios productores abogan por su propia salud y seguridad, y por la protección del medio ambiente. La educación y la formación de estas personas contribuyen al progreso hacia la sostenibilidad y al crecimiento del capital social. El objetivo de esta sección es asegurar unas prácticas seguras en el lugar de trabajo y que todos los trabajadores comprendan y posean las competencias necesarias para realizar sus tareas, que cuenten con equipo adecuado para trabajar de forma segura y que, en caso de accidente, puedan recibir asistencia en el momento adecuado y de la forma oportuna. </v>
      </c>
      <c r="Q203">
        <f>INDEX(#REF!,MATCH(PIs[[#This Row],[SGUID]],#REF!,0),3)</f>
        <v>3</v>
      </c>
      <c r="R203" t="s">
        <v>1319</v>
      </c>
      <c r="S203" t="str">
        <f>INDEX(#REF!,MATCH(PIs[[#This Row],[SSGUID]],#REF!,0),1)</f>
        <v>AQ 04.05 Bienestar de los trabajadores</v>
      </c>
      <c r="T203" t="str">
        <f>INDEX(#REF!,MATCH(PIs[[#This Row],[SSGUID]],#REF!,0),2)</f>
        <v>-</v>
      </c>
      <c r="U203">
        <f>INDEX(S2PQ_relational[],MATCH(PIs[[#This Row],[GUID]],S2PQ_relational[PIGUID],0),2)</f>
        <v>0</v>
      </c>
      <c r="V203" t="b">
        <v>1</v>
      </c>
    </row>
    <row r="204" spans="1:22" ht="409.5" x14ac:dyDescent="0.25">
      <c r="A204" t="s">
        <v>1320</v>
      </c>
      <c r="C204" t="s">
        <v>1321</v>
      </c>
      <c r="D204" t="s">
        <v>1322</v>
      </c>
      <c r="E204" t="s">
        <v>1323</v>
      </c>
      <c r="F204" t="s">
        <v>1324</v>
      </c>
      <c r="G204" s="48" t="s">
        <v>1325</v>
      </c>
      <c r="H204" t="s">
        <v>48</v>
      </c>
      <c r="I204" t="str">
        <f>INDEX(Level[Level],MATCH(PIs[[#This Row],[L]],Level[GUID],0),1)</f>
        <v>Obligación Mayor</v>
      </c>
      <c r="N204" t="s">
        <v>57</v>
      </c>
      <c r="O204" t="str">
        <f>INDEX(#REF!,MATCH(PIs[[#This Row],[SGUID]],#REF!,0),1)</f>
        <v>AQ 04 BIENESTAR INTEGRAL DE LOS TRABAJADORES: SALUD, SEGURIDAD Y BIENESTAR</v>
      </c>
      <c r="P204" t="str">
        <f>INDEX(#REF!,MATCH(PIs[[#This Row],[SGUID]],#REF!,0),2)</f>
        <v xml:space="preserve">Las personas son la clave para el funcionamiento eficiente y seguro de la granja. Los trabajadores, los contratistas y los propios productores abogan por su propia salud y seguridad, y por la protección del medio ambiente. La educación y la formación de estas personas contribuyen al progreso hacia la sostenibilidad y al crecimiento del capital social. El objetivo de esta sección es asegurar unas prácticas seguras en el lugar de trabajo y que todos los trabajadores comprendan y posean las competencias necesarias para realizar sus tareas, que cuenten con equipo adecuado para trabajar de forma segura y que, en caso de accidente, puedan recibir asistencia en el momento adecuado y de la forma oportuna. </v>
      </c>
      <c r="Q204">
        <f>INDEX(#REF!,MATCH(PIs[[#This Row],[SGUID]],#REF!,0),3)</f>
        <v>3</v>
      </c>
      <c r="R204" t="s">
        <v>1326</v>
      </c>
      <c r="S204" t="str">
        <f>INDEX(#REF!,MATCH(PIs[[#This Row],[SSGUID]],#REF!,0),1)</f>
        <v>AQ 04.04 Equipos de protección individual</v>
      </c>
      <c r="T204" t="str">
        <f>INDEX(#REF!,MATCH(PIs[[#This Row],[SSGUID]],#REF!,0),2)</f>
        <v>-</v>
      </c>
      <c r="U204">
        <f>INDEX(S2PQ_relational[],MATCH(PIs[[#This Row],[GUID]],S2PQ_relational[PIGUID],0),2)</f>
        <v>0</v>
      </c>
      <c r="V204" t="b">
        <v>1</v>
      </c>
    </row>
    <row r="205" spans="1:22" x14ac:dyDescent="0.25">
      <c r="A205" t="s">
        <v>1327</v>
      </c>
      <c r="C205" t="s">
        <v>1328</v>
      </c>
      <c r="D205" t="s">
        <v>1329</v>
      </c>
      <c r="E205" t="s">
        <v>1330</v>
      </c>
      <c r="F205" t="s">
        <v>1331</v>
      </c>
      <c r="G205" t="s">
        <v>1332</v>
      </c>
      <c r="H205" t="s">
        <v>223</v>
      </c>
      <c r="I205" t="str">
        <f>INDEX(Level[Level],MATCH(PIs[[#This Row],[L]],Level[GUID],0),1)</f>
        <v>Obligación Menor</v>
      </c>
      <c r="N205" t="s">
        <v>1026</v>
      </c>
      <c r="O205" t="str">
        <f>INDEX(#REF!,MATCH(PIs[[#This Row],[SGUID]],#REF!,0),1)</f>
        <v>AQ 19 COMPUESTOS QUÍMICOS</v>
      </c>
      <c r="P205" t="str">
        <f>INDEX(#REF!,MATCH(PIs[[#This Row],[SGUID]],#REF!,0),2)</f>
        <v>Consulte la introducción, sección “Compuestos químicos”.</v>
      </c>
      <c r="Q205">
        <f>INDEX(#REF!,MATCH(PIs[[#This Row],[SGUID]],#REF!,0),3)</f>
        <v>1801</v>
      </c>
      <c r="R205" t="s">
        <v>1333</v>
      </c>
      <c r="S205" t="str">
        <f>INDEX(#REF!,MATCH(PIs[[#This Row],[SSGUID]],#REF!,0),1)</f>
        <v>AQ 19.03 Transporte de compuestos químicos</v>
      </c>
      <c r="T205" t="str">
        <f>INDEX(#REF!,MATCH(PIs[[#This Row],[SSGUID]],#REF!,0),2)</f>
        <v>Cualquier problema relacionado con el bienestar de las especies acuáticas de cultivo que se detecte durante la autoevaluación/auditoría interna realizada por el productor se debe abordar de manera apropiada y sin demora.</v>
      </c>
      <c r="U205">
        <f>INDEX(S2PQ_relational[],MATCH(PIs[[#This Row],[GUID]],S2PQ_relational[PIGUID],0),2)</f>
        <v>0</v>
      </c>
      <c r="V205" t="b">
        <v>0</v>
      </c>
    </row>
    <row r="206" spans="1:22" ht="409.5" x14ac:dyDescent="0.25">
      <c r="A206" t="s">
        <v>1334</v>
      </c>
      <c r="C206" t="s">
        <v>1335</v>
      </c>
      <c r="D206" t="s">
        <v>1336</v>
      </c>
      <c r="E206" t="s">
        <v>1337</v>
      </c>
      <c r="F206" t="s">
        <v>1338</v>
      </c>
      <c r="G206" s="48" t="s">
        <v>1339</v>
      </c>
      <c r="H206" t="s">
        <v>48</v>
      </c>
      <c r="I206" t="str">
        <f>INDEX(Level[Level],MATCH(PIs[[#This Row],[L]],Level[GUID],0),1)</f>
        <v>Obligación Mayor</v>
      </c>
      <c r="N206" t="s">
        <v>1340</v>
      </c>
      <c r="O206" t="str">
        <f>INDEX(#REF!,MATCH(PIs[[#This Row],[SGUID]],#REF!,0),1)</f>
        <v>AQ 05 ACTIVIDADES SUBCONTRATADAS (SUBCONTRATISTAS)</v>
      </c>
      <c r="P206" t="str">
        <f>INDEX(#REF!,MATCH(PIs[[#This Row],[SGUID]],#REF!,0),2)</f>
        <v>La subcontratación es la práctica de asignar o externalizar parte de las obligaciones y tareas bajo un contrato a otra parte, que recibe el nombre de subcontratista.</v>
      </c>
      <c r="Q206">
        <f>INDEX(#REF!,MATCH(PIs[[#This Row],[SGUID]],#REF!,0),3)</f>
        <v>405</v>
      </c>
      <c r="R206" t="s">
        <v>50</v>
      </c>
      <c r="S206" t="str">
        <f>INDEX(#REF!,MATCH(PIs[[#This Row],[SSGUID]],#REF!,0),1)</f>
        <v>-</v>
      </c>
      <c r="T206" t="str">
        <f>INDEX(#REF!,MATCH(PIs[[#This Row],[SSGUID]],#REF!,0),2)</f>
        <v>-</v>
      </c>
      <c r="U206" t="str">
        <f>INDEX(S2PQ_relational[],MATCH(PIs[[#This Row],[GUID]],S2PQ_relational[PIGUID],0),2)</f>
        <v>6rVGlQMqVGC3FYZ6gfnm7N</v>
      </c>
      <c r="V206" t="b">
        <v>0</v>
      </c>
    </row>
    <row r="207" spans="1:22" ht="409.5" x14ac:dyDescent="0.25">
      <c r="A207" t="s">
        <v>1341</v>
      </c>
      <c r="C207" t="s">
        <v>1342</v>
      </c>
      <c r="D207" t="s">
        <v>1343</v>
      </c>
      <c r="E207" t="s">
        <v>1344</v>
      </c>
      <c r="F207" t="s">
        <v>1345</v>
      </c>
      <c r="G207" s="48" t="s">
        <v>1346</v>
      </c>
      <c r="H207" t="s">
        <v>48</v>
      </c>
      <c r="I207" t="str">
        <f>INDEX(Level[Level],MATCH(PIs[[#This Row],[L]],Level[GUID],0),1)</f>
        <v>Obligación Mayor</v>
      </c>
      <c r="N207" t="s">
        <v>1026</v>
      </c>
      <c r="O207" t="str">
        <f>INDEX(#REF!,MATCH(PIs[[#This Row],[SGUID]],#REF!,0),1)</f>
        <v>AQ 19 COMPUESTOS QUÍMICOS</v>
      </c>
      <c r="P207" t="str">
        <f>INDEX(#REF!,MATCH(PIs[[#This Row],[SGUID]],#REF!,0),2)</f>
        <v>Consulte la introducción, sección “Compuestos químicos”.</v>
      </c>
      <c r="Q207">
        <f>INDEX(#REF!,MATCH(PIs[[#This Row],[SGUID]],#REF!,0),3)</f>
        <v>1801</v>
      </c>
      <c r="R207" t="s">
        <v>1027</v>
      </c>
      <c r="S207" t="str">
        <f>INDEX(#REF!,MATCH(PIs[[#This Row],[SSGUID]],#REF!,0),1)</f>
        <v>AQ 19.01 Almacenamiento de compuestos químicos</v>
      </c>
      <c r="T207" t="str">
        <f>INDEX(#REF!,MATCH(PIs[[#This Row],[SSGUID]],#REF!,0),2)</f>
        <v>-</v>
      </c>
      <c r="U207">
        <f>INDEX(S2PQ_relational[],MATCH(PIs[[#This Row],[GUID]],S2PQ_relational[PIGUID],0),2)</f>
        <v>0</v>
      </c>
      <c r="V207" t="b">
        <v>1</v>
      </c>
    </row>
    <row r="208" spans="1:22" x14ac:dyDescent="0.25">
      <c r="A208" t="s">
        <v>1347</v>
      </c>
      <c r="C208" t="s">
        <v>1348</v>
      </c>
      <c r="D208" t="s">
        <v>1349</v>
      </c>
      <c r="E208" t="s">
        <v>1350</v>
      </c>
      <c r="F208" t="s">
        <v>1351</v>
      </c>
      <c r="G208" t="s">
        <v>1352</v>
      </c>
      <c r="H208" t="s">
        <v>48</v>
      </c>
      <c r="I208" t="str">
        <f>INDEX(Level[Level],MATCH(PIs[[#This Row],[L]],Level[GUID],0),1)</f>
        <v>Obligación Mayor</v>
      </c>
      <c r="N208" t="s">
        <v>57</v>
      </c>
      <c r="O208" t="str">
        <f>INDEX(#REF!,MATCH(PIs[[#This Row],[SGUID]],#REF!,0),1)</f>
        <v>AQ 04 BIENESTAR INTEGRAL DE LOS TRABAJADORES: SALUD, SEGURIDAD Y BIENESTAR</v>
      </c>
      <c r="P208" t="str">
        <f>INDEX(#REF!,MATCH(PIs[[#This Row],[SGUID]],#REF!,0),2)</f>
        <v xml:space="preserve">Las personas son la clave para el funcionamiento eficiente y seguro de la granja. Los trabajadores, los contratistas y los propios productores abogan por su propia salud y seguridad, y por la protección del medio ambiente. La educación y la formación de estas personas contribuyen al progreso hacia la sostenibilidad y al crecimiento del capital social. El objetivo de esta sección es asegurar unas prácticas seguras en el lugar de trabajo y que todos los trabajadores comprendan y posean las competencias necesarias para realizar sus tareas, que cuenten con equipo adecuado para trabajar de forma segura y que, en caso de accidente, puedan recibir asistencia en el momento adecuado y de la forma oportuna. </v>
      </c>
      <c r="Q208">
        <f>INDEX(#REF!,MATCH(PIs[[#This Row],[SGUID]],#REF!,0),3)</f>
        <v>3</v>
      </c>
      <c r="R208" t="s">
        <v>1319</v>
      </c>
      <c r="S208" t="str">
        <f>INDEX(#REF!,MATCH(PIs[[#This Row],[SSGUID]],#REF!,0),1)</f>
        <v>AQ 04.05 Bienestar de los trabajadores</v>
      </c>
      <c r="T208" t="str">
        <f>INDEX(#REF!,MATCH(PIs[[#This Row],[SSGUID]],#REF!,0),2)</f>
        <v>-</v>
      </c>
      <c r="U208">
        <f>INDEX(S2PQ_relational[],MATCH(PIs[[#This Row],[GUID]],S2PQ_relational[PIGUID],0),2)</f>
        <v>0</v>
      </c>
      <c r="V208" t="b">
        <v>0</v>
      </c>
    </row>
    <row r="209" spans="1:22" ht="409.5" x14ac:dyDescent="0.25">
      <c r="A209" t="s">
        <v>1353</v>
      </c>
      <c r="C209" t="s">
        <v>1354</v>
      </c>
      <c r="D209" t="s">
        <v>1355</v>
      </c>
      <c r="E209" t="s">
        <v>1356</v>
      </c>
      <c r="F209" t="s">
        <v>1357</v>
      </c>
      <c r="G209" s="48" t="s">
        <v>1358</v>
      </c>
      <c r="H209" t="s">
        <v>48</v>
      </c>
      <c r="I209" t="str">
        <f>INDEX(Level[Level],MATCH(PIs[[#This Row],[L]],Level[GUID],0),1)</f>
        <v>Obligación Mayor</v>
      </c>
      <c r="N209" t="s">
        <v>57</v>
      </c>
      <c r="O209" t="str">
        <f>INDEX(#REF!,MATCH(PIs[[#This Row],[SGUID]],#REF!,0),1)</f>
        <v>AQ 04 BIENESTAR INTEGRAL DE LOS TRABAJADORES: SALUD, SEGURIDAD Y BIENESTAR</v>
      </c>
      <c r="P209" t="str">
        <f>INDEX(#REF!,MATCH(PIs[[#This Row],[SGUID]],#REF!,0),2)</f>
        <v xml:space="preserve">Las personas son la clave para el funcionamiento eficiente y seguro de la granja. Los trabajadores, los contratistas y los propios productores abogan por su propia salud y seguridad, y por la protección del medio ambiente. La educación y la formación de estas personas contribuyen al progreso hacia la sostenibilidad y al crecimiento del capital social. El objetivo de esta sección es asegurar unas prácticas seguras en el lugar de trabajo y que todos los trabajadores comprendan y posean las competencias necesarias para realizar sus tareas, que cuenten con equipo adecuado para trabajar de forma segura y que, en caso de accidente, puedan recibir asistencia en el momento adecuado y de la forma oportuna. </v>
      </c>
      <c r="Q209">
        <f>INDEX(#REF!,MATCH(PIs[[#This Row],[SGUID]],#REF!,0),3)</f>
        <v>3</v>
      </c>
      <c r="R209" t="s">
        <v>1319</v>
      </c>
      <c r="S209" t="str">
        <f>INDEX(#REF!,MATCH(PIs[[#This Row],[SSGUID]],#REF!,0),1)</f>
        <v>AQ 04.05 Bienestar de los trabajadores</v>
      </c>
      <c r="T209" t="str">
        <f>INDEX(#REF!,MATCH(PIs[[#This Row],[SSGUID]],#REF!,0),2)</f>
        <v>-</v>
      </c>
      <c r="U209">
        <f>INDEX(S2PQ_relational[],MATCH(PIs[[#This Row],[GUID]],S2PQ_relational[PIGUID],0),2)</f>
        <v>0</v>
      </c>
      <c r="V209" t="b">
        <v>0</v>
      </c>
    </row>
    <row r="210" spans="1:22" ht="409.5" x14ac:dyDescent="0.25">
      <c r="A210" t="s">
        <v>1359</v>
      </c>
      <c r="C210" t="s">
        <v>1360</v>
      </c>
      <c r="D210" t="s">
        <v>1361</v>
      </c>
      <c r="E210" t="s">
        <v>1362</v>
      </c>
      <c r="F210" t="s">
        <v>1363</v>
      </c>
      <c r="G210" s="48" t="s">
        <v>1364</v>
      </c>
      <c r="H210" t="s">
        <v>48</v>
      </c>
      <c r="I210" t="str">
        <f>INDEX(Level[Level],MATCH(PIs[[#This Row],[L]],Level[GUID],0),1)</f>
        <v>Obligación Mayor</v>
      </c>
      <c r="N210" t="s">
        <v>327</v>
      </c>
      <c r="O210" t="str">
        <f>INDEX(#REF!,MATCH(PIs[[#This Row],[SGUID]],#REF!,0),1)</f>
        <v>AQ 02 DOCUMENTOS INTERNOS</v>
      </c>
      <c r="P210" t="str">
        <f>INDEX(#REF!,MATCH(PIs[[#This Row],[SGUID]],#REF!,0),2)</f>
        <v>-</v>
      </c>
      <c r="Q210">
        <f>INDEX(#REF!,MATCH(PIs[[#This Row],[SGUID]],#REF!,0),3)</f>
        <v>103</v>
      </c>
      <c r="R210" t="s">
        <v>50</v>
      </c>
      <c r="S210" t="str">
        <f>INDEX(#REF!,MATCH(PIs[[#This Row],[SSGUID]],#REF!,0),1)</f>
        <v>-</v>
      </c>
      <c r="T210" t="str">
        <f>INDEX(#REF!,MATCH(PIs[[#This Row],[SSGUID]],#REF!,0),2)</f>
        <v>-</v>
      </c>
      <c r="U210" t="str">
        <f>INDEX(S2PQ_relational[],MATCH(PIs[[#This Row],[GUID]],S2PQ_relational[PIGUID],0),2)</f>
        <v>4BTizipklqYDFGtwSbitgG</v>
      </c>
      <c r="V210" t="b">
        <v>1</v>
      </c>
    </row>
    <row r="211" spans="1:22" ht="409.5" x14ac:dyDescent="0.25">
      <c r="A211" t="s">
        <v>1365</v>
      </c>
      <c r="C211" t="s">
        <v>1366</v>
      </c>
      <c r="D211" t="s">
        <v>1367</v>
      </c>
      <c r="E211" t="s">
        <v>1368</v>
      </c>
      <c r="F211" t="s">
        <v>1369</v>
      </c>
      <c r="G211" s="48" t="s">
        <v>1370</v>
      </c>
      <c r="H211" t="s">
        <v>48</v>
      </c>
      <c r="I211" t="str">
        <f>INDEX(Level[Level],MATCH(PIs[[#This Row],[L]],Level[GUID],0),1)</f>
        <v>Obligación Mayor</v>
      </c>
      <c r="N211" t="s">
        <v>49</v>
      </c>
      <c r="O211" t="str">
        <f>INDEX(#REF!,MATCH(PIs[[#This Row],[SGUID]],#REF!,0),1)</f>
        <v>AQ 03 HIGIENE</v>
      </c>
      <c r="P211" t="str">
        <f>INDEX(#REF!,MATCH(PIs[[#This Row],[SGUID]],#REF!,0),2)</f>
        <v>Las personas son clave para prevenir la contaminación del producto. Los trabajadores de la granja, los contratistas y los propios productores abogan por la integridad e inocuidad del producto. La educación y la formación ayudarán a progresar hacia una producción segura. El propósito de esta sección es garantizar las buenas prácticas para disminuir los riesgos para la higiene asociados al producto, que todos los trabajadores comprendan los requisitos y que sean competentes en el desempeño de sus tareas.</v>
      </c>
      <c r="Q211">
        <f>INDEX(#REF!,MATCH(PIs[[#This Row],[SGUID]],#REF!,0),3)</f>
        <v>2</v>
      </c>
      <c r="R211" t="s">
        <v>50</v>
      </c>
      <c r="S211" t="str">
        <f>INDEX(#REF!,MATCH(PIs[[#This Row],[SSGUID]],#REF!,0),1)</f>
        <v>-</v>
      </c>
      <c r="T211" t="str">
        <f>INDEX(#REF!,MATCH(PIs[[#This Row],[SSGUID]],#REF!,0),2)</f>
        <v>-</v>
      </c>
      <c r="U211">
        <f>INDEX(S2PQ_relational[],MATCH(PIs[[#This Row],[GUID]],S2PQ_relational[PIGUID],0),2)</f>
        <v>0</v>
      </c>
      <c r="V211" t="b">
        <v>1</v>
      </c>
    </row>
    <row r="212" spans="1:22" ht="409.5" x14ac:dyDescent="0.25">
      <c r="A212" t="s">
        <v>1371</v>
      </c>
      <c r="C212" t="s">
        <v>1372</v>
      </c>
      <c r="D212" t="s">
        <v>1373</v>
      </c>
      <c r="E212" t="s">
        <v>1374</v>
      </c>
      <c r="F212" t="s">
        <v>1375</v>
      </c>
      <c r="G212" s="48" t="s">
        <v>1376</v>
      </c>
      <c r="H212" t="s">
        <v>48</v>
      </c>
      <c r="I212" t="str">
        <f>INDEX(Level[Level],MATCH(PIs[[#This Row],[L]],Level[GUID],0),1)</f>
        <v>Obligación Mayor</v>
      </c>
      <c r="N212" t="s">
        <v>1005</v>
      </c>
      <c r="O212" t="str">
        <f>INDEX(#REF!,MATCH(PIs[[#This Row],[SGUID]],#REF!,0),1)</f>
        <v>AQ 13 PROPIEDAD PARALELA</v>
      </c>
      <c r="P212" t="str">
        <f>INDEX(#REF!,MATCH(PIs[[#This Row],[SGUID]],#REF!,0),2)</f>
        <v>Esta sección se aplica a todos los productores que deben registrarse para propiedad paralela (en la que los productos que proceden de procesos de certificación con y sin certificación son producidos por una entidad legal y/o propiedad de esta). Esto no se aplica a los productores que desean obtener la certificación para el 100 % de los procesos de producción de todos los productos en su ámbito GLOBALG.A.P. y no compran ninguno de esos productos a otros productores (con o sin certificación).</v>
      </c>
      <c r="Q212">
        <f>INDEX(#REF!,MATCH(PIs[[#This Row],[SGUID]],#REF!,0),3)</f>
        <v>11</v>
      </c>
      <c r="R212" t="s">
        <v>50</v>
      </c>
      <c r="S212" t="str">
        <f>INDEX(#REF!,MATCH(PIs[[#This Row],[SSGUID]],#REF!,0),1)</f>
        <v>-</v>
      </c>
      <c r="T212" t="str">
        <f>INDEX(#REF!,MATCH(PIs[[#This Row],[SSGUID]],#REF!,0),2)</f>
        <v>-</v>
      </c>
      <c r="U212" t="str">
        <f>INDEX(S2PQ_relational[],MATCH(PIs[[#This Row],[GUID]],S2PQ_relational[PIGUID],0),2)</f>
        <v>5Zj36WQjqx5IY1YhvXpcbV</v>
      </c>
      <c r="V212" t="b">
        <v>0</v>
      </c>
    </row>
    <row r="213" spans="1:22" ht="409.5" x14ac:dyDescent="0.25">
      <c r="A213" t="s">
        <v>1377</v>
      </c>
      <c r="C213" t="s">
        <v>1378</v>
      </c>
      <c r="D213" t="s">
        <v>1379</v>
      </c>
      <c r="E213" t="s">
        <v>1380</v>
      </c>
      <c r="F213" t="s">
        <v>1381</v>
      </c>
      <c r="G213" s="48" t="s">
        <v>1382</v>
      </c>
      <c r="H213" t="s">
        <v>48</v>
      </c>
      <c r="I213" t="str">
        <f>INDEX(Level[Level],MATCH(PIs[[#This Row],[L]],Level[GUID],0),1)</f>
        <v>Obligación Mayor</v>
      </c>
      <c r="N213" t="s">
        <v>1383</v>
      </c>
      <c r="O213" t="str">
        <f>INDEX(#REF!,MATCH(PIs[[#This Row],[SGUID]],#REF!,0),1)</f>
        <v>AQ 01 HISTORIAL Y MANEJO DEL SITIO</v>
      </c>
      <c r="P213" t="str">
        <f>INDEX(#REF!,MATCH(PIs[[#This Row],[SGUID]],#REF!,0),2)</f>
        <v>Una de las características clave de la producción sostenible es que los conocimientos específicos del sitio y la experiencia práctica se integran continuamente en la planificación del manejo y las prácticas para el futuro. Esta sección tiene el objetivo de asegurar que el terreno, los edificios y otras instalaciones que constituyen la granja se gestionen legalmente de forma adecuada a fin de garantizar la inocuidad alimentaria y la sostenibilidad.</v>
      </c>
      <c r="Q213">
        <f>INDEX(#REF!,MATCH(PIs[[#This Row],[SGUID]],#REF!,0),3)</f>
        <v>6</v>
      </c>
      <c r="R213" t="s">
        <v>1384</v>
      </c>
      <c r="S213" t="str">
        <f>INDEX(#REF!,MATCH(PIs[[#This Row],[SSGUID]],#REF!,0),1)</f>
        <v>AQ 01.03 Marco legislativo</v>
      </c>
      <c r="T213" t="str">
        <f>INDEX(#REF!,MATCH(PIs[[#This Row],[SSGUID]],#REF!,0),2)</f>
        <v>-</v>
      </c>
      <c r="U213">
        <f>INDEX(S2PQ_relational[],MATCH(PIs[[#This Row],[GUID]],S2PQ_relational[PIGUID],0),2)</f>
        <v>0</v>
      </c>
      <c r="V213" t="b">
        <v>1</v>
      </c>
    </row>
    <row r="214" spans="1:22" ht="409.5" x14ac:dyDescent="0.25">
      <c r="A214" t="s">
        <v>1385</v>
      </c>
      <c r="C214" t="s">
        <v>1386</v>
      </c>
      <c r="D214" t="s">
        <v>1387</v>
      </c>
      <c r="E214" t="s">
        <v>1388</v>
      </c>
      <c r="F214" t="s">
        <v>1389</v>
      </c>
      <c r="G214" s="48" t="s">
        <v>1390</v>
      </c>
      <c r="H214" t="s">
        <v>48</v>
      </c>
      <c r="I214" t="str">
        <f>INDEX(Level[Level],MATCH(PIs[[#This Row],[L]],Level[GUID],0),1)</f>
        <v>Obligación Mayor</v>
      </c>
      <c r="N214" t="s">
        <v>327</v>
      </c>
      <c r="O214" t="str">
        <f>INDEX(#REF!,MATCH(PIs[[#This Row],[SGUID]],#REF!,0),1)</f>
        <v>AQ 02 DOCUMENTOS INTERNOS</v>
      </c>
      <c r="P214" t="str">
        <f>INDEX(#REF!,MATCH(PIs[[#This Row],[SGUID]],#REF!,0),2)</f>
        <v>-</v>
      </c>
      <c r="Q214">
        <f>INDEX(#REF!,MATCH(PIs[[#This Row],[SGUID]],#REF!,0),3)</f>
        <v>103</v>
      </c>
      <c r="R214" t="s">
        <v>50</v>
      </c>
      <c r="S214" t="str">
        <f>INDEX(#REF!,MATCH(PIs[[#This Row],[SSGUID]],#REF!,0),1)</f>
        <v>-</v>
      </c>
      <c r="T214" t="str">
        <f>INDEX(#REF!,MATCH(PIs[[#This Row],[SSGUID]],#REF!,0),2)</f>
        <v>-</v>
      </c>
      <c r="U214">
        <f>INDEX(S2PQ_relational[],MATCH(PIs[[#This Row],[GUID]],S2PQ_relational[PIGUID],0),2)</f>
        <v>0</v>
      </c>
      <c r="V214" t="b">
        <v>1</v>
      </c>
    </row>
    <row r="215" spans="1:22" ht="409.5" x14ac:dyDescent="0.25">
      <c r="A215" t="s">
        <v>1391</v>
      </c>
      <c r="C215" t="s">
        <v>1392</v>
      </c>
      <c r="D215" t="s">
        <v>1393</v>
      </c>
      <c r="E215" t="s">
        <v>1394</v>
      </c>
      <c r="F215" t="s">
        <v>1395</v>
      </c>
      <c r="G215" s="48" t="s">
        <v>1396</v>
      </c>
      <c r="H215" t="s">
        <v>48</v>
      </c>
      <c r="I215" t="str">
        <f>INDEX(Level[Level],MATCH(PIs[[#This Row],[L]],Level[GUID],0),1)</f>
        <v>Obligación Mayor</v>
      </c>
      <c r="N215" t="s">
        <v>327</v>
      </c>
      <c r="O215" t="str">
        <f>INDEX(#REF!,MATCH(PIs[[#This Row],[SGUID]],#REF!,0),1)</f>
        <v>AQ 02 DOCUMENTOS INTERNOS</v>
      </c>
      <c r="P215" t="str">
        <f>INDEX(#REF!,MATCH(PIs[[#This Row],[SGUID]],#REF!,0),2)</f>
        <v>-</v>
      </c>
      <c r="Q215">
        <f>INDEX(#REF!,MATCH(PIs[[#This Row],[SGUID]],#REF!,0),3)</f>
        <v>103</v>
      </c>
      <c r="R215" t="s">
        <v>50</v>
      </c>
      <c r="S215" t="str">
        <f>INDEX(#REF!,MATCH(PIs[[#This Row],[SSGUID]],#REF!,0),1)</f>
        <v>-</v>
      </c>
      <c r="T215" t="str">
        <f>INDEX(#REF!,MATCH(PIs[[#This Row],[SSGUID]],#REF!,0),2)</f>
        <v>-</v>
      </c>
      <c r="U215">
        <f>INDEX(S2PQ_relational[],MATCH(PIs[[#This Row],[GUID]],S2PQ_relational[PIGUID],0),2)</f>
        <v>0</v>
      </c>
      <c r="V215" t="b">
        <v>1</v>
      </c>
    </row>
    <row r="216" spans="1:22" ht="409.5" x14ac:dyDescent="0.25">
      <c r="A216" t="s">
        <v>1397</v>
      </c>
      <c r="C216" t="s">
        <v>1398</v>
      </c>
      <c r="D216" t="s">
        <v>1399</v>
      </c>
      <c r="E216" t="s">
        <v>1400</v>
      </c>
      <c r="F216" t="s">
        <v>1401</v>
      </c>
      <c r="G216" s="48" t="s">
        <v>1402</v>
      </c>
      <c r="H216" t="s">
        <v>48</v>
      </c>
      <c r="I216" t="str">
        <f>INDEX(Level[Level],MATCH(PIs[[#This Row],[L]],Level[GUID],0),1)</f>
        <v>Obligación Mayor</v>
      </c>
      <c r="N216" t="s">
        <v>1383</v>
      </c>
      <c r="O216" t="str">
        <f>INDEX(#REF!,MATCH(PIs[[#This Row],[SGUID]],#REF!,0),1)</f>
        <v>AQ 01 HISTORIAL Y MANEJO DEL SITIO</v>
      </c>
      <c r="P216" t="str">
        <f>INDEX(#REF!,MATCH(PIs[[#This Row],[SGUID]],#REF!,0),2)</f>
        <v>Una de las características clave de la producción sostenible es que los conocimientos específicos del sitio y la experiencia práctica se integran continuamente en la planificación del manejo y las prácticas para el futuro. Esta sección tiene el objetivo de asegurar que el terreno, los edificios y otras instalaciones que constituyen la granja se gestionen legalmente de forma adecuada a fin de garantizar la inocuidad alimentaria y la sostenibilidad.</v>
      </c>
      <c r="Q216">
        <f>INDEX(#REF!,MATCH(PIs[[#This Row],[SGUID]],#REF!,0),3)</f>
        <v>6</v>
      </c>
      <c r="R216" t="s">
        <v>1403</v>
      </c>
      <c r="S216" t="str">
        <f>INDEX(#REF!,MATCH(PIs[[#This Row],[SSGUID]],#REF!,0),1)</f>
        <v>AQ 01.02 Manejo del sitio</v>
      </c>
      <c r="T216" t="str">
        <f>INDEX(#REF!,MATCH(PIs[[#This Row],[SSGUID]],#REF!,0),2)</f>
        <v>-</v>
      </c>
      <c r="U216">
        <f>INDEX(S2PQ_relational[],MATCH(PIs[[#This Row],[GUID]],S2PQ_relational[PIGUID],0),2)</f>
        <v>0</v>
      </c>
      <c r="V216" t="b">
        <v>0</v>
      </c>
    </row>
    <row r="217" spans="1:22" x14ac:dyDescent="0.25">
      <c r="A217" t="s">
        <v>1404</v>
      </c>
      <c r="C217" t="s">
        <v>1405</v>
      </c>
      <c r="D217" t="s">
        <v>1406</v>
      </c>
      <c r="E217" t="s">
        <v>1407</v>
      </c>
      <c r="F217" t="s">
        <v>1408</v>
      </c>
      <c r="G217" t="s">
        <v>1409</v>
      </c>
      <c r="H217" t="s">
        <v>48</v>
      </c>
      <c r="I217" t="str">
        <f>INDEX(Level[Level],MATCH(PIs[[#This Row],[L]],Level[GUID],0),1)</f>
        <v>Obligación Mayor</v>
      </c>
      <c r="N217" t="s">
        <v>1095</v>
      </c>
      <c r="O217" t="str">
        <f>INDEX(#REF!,MATCH(PIs[[#This Row],[SGUID]],#REF!,0),1)</f>
        <v>AQ 18 REPRODUCCIÓN - En esta sección se encuentran los principios y criterios adicionales específicos para estaciones de reproducción y crianza, cuando están cubiertas por el certificado.</v>
      </c>
      <c r="P217" t="str">
        <f>INDEX(#REF!,MATCH(PIs[[#This Row],[SGUID]],#REF!,0),2)</f>
        <v>-</v>
      </c>
      <c r="Q217">
        <f>INDEX(#REF!,MATCH(PIs[[#This Row],[SGUID]],#REF!,0),3)</f>
        <v>15</v>
      </c>
      <c r="R217" t="s">
        <v>1124</v>
      </c>
      <c r="S217" t="str">
        <f>INDEX(#REF!,MATCH(PIs[[#This Row],[SSGUID]],#REF!,0),1)</f>
        <v>AQ 18.01 Reproductores y semillas</v>
      </c>
      <c r="T217" t="str">
        <f>INDEX(#REF!,MATCH(PIs[[#This Row],[SSGUID]],#REF!,0),2)</f>
        <v>Según las especies: huevos fertilizados, smolt, crías, crías desarrolladas, larvas, alevines, larvas de moluscos, nauplios y postlarvas, otros</v>
      </c>
      <c r="U217" t="str">
        <f>INDEX(S2PQ_relational[],MATCH(PIs[[#This Row],[GUID]],S2PQ_relational[PIGUID],0),2)</f>
        <v>6HG6XYPsH1coWNMnUs9k4F</v>
      </c>
      <c r="V217" t="b">
        <v>0</v>
      </c>
    </row>
    <row r="218" spans="1:22" x14ac:dyDescent="0.25">
      <c r="A218" t="s">
        <v>1410</v>
      </c>
      <c r="C218" t="s">
        <v>1411</v>
      </c>
      <c r="D218" t="s">
        <v>1412</v>
      </c>
      <c r="E218" t="s">
        <v>1413</v>
      </c>
      <c r="F218" t="s">
        <v>1414</v>
      </c>
      <c r="G218" t="s">
        <v>1415</v>
      </c>
      <c r="H218" t="s">
        <v>48</v>
      </c>
      <c r="I218" t="str">
        <f>INDEX(Level[Level],MATCH(PIs[[#This Row],[L]],Level[GUID],0),1)</f>
        <v>Obligación Mayor</v>
      </c>
      <c r="N218" t="s">
        <v>1005</v>
      </c>
      <c r="O218" t="str">
        <f>INDEX(#REF!,MATCH(PIs[[#This Row],[SGUID]],#REF!,0),1)</f>
        <v>AQ 13 PROPIEDAD PARALELA</v>
      </c>
      <c r="P218" t="str">
        <f>INDEX(#REF!,MATCH(PIs[[#This Row],[SGUID]],#REF!,0),2)</f>
        <v>Esta sección se aplica a todos los productores que deben registrarse para propiedad paralela (en la que los productos que proceden de procesos de certificación con y sin certificación son producidos por una entidad legal y/o propiedad de esta). Esto no se aplica a los productores que desean obtener la certificación para el 100 % de los procesos de producción de todos los productos en su ámbito GLOBALG.A.P. y no compran ninguno de esos productos a otros productores (con o sin certificación).</v>
      </c>
      <c r="Q218">
        <f>INDEX(#REF!,MATCH(PIs[[#This Row],[SGUID]],#REF!,0),3)</f>
        <v>11</v>
      </c>
      <c r="R218" t="s">
        <v>50</v>
      </c>
      <c r="S218" t="str">
        <f>INDEX(#REF!,MATCH(PIs[[#This Row],[SSGUID]],#REF!,0),1)</f>
        <v>-</v>
      </c>
      <c r="T218" t="str">
        <f>INDEX(#REF!,MATCH(PIs[[#This Row],[SSGUID]],#REF!,0),2)</f>
        <v>-</v>
      </c>
      <c r="U218" t="str">
        <f>INDEX(S2PQ_relational[],MATCH(PIs[[#This Row],[GUID]],S2PQ_relational[PIGUID],0),2)</f>
        <v>5Zj36WQjqx5IY1YhvXpcbV</v>
      </c>
      <c r="V218" t="b">
        <v>0</v>
      </c>
    </row>
    <row r="219" spans="1:22" ht="409.5" x14ac:dyDescent="0.25">
      <c r="A219" t="s">
        <v>1416</v>
      </c>
      <c r="C219" t="s">
        <v>1417</v>
      </c>
      <c r="D219" t="s">
        <v>1418</v>
      </c>
      <c r="E219" t="s">
        <v>1419</v>
      </c>
      <c r="F219" t="s">
        <v>1420</v>
      </c>
      <c r="G219" s="48" t="s">
        <v>1421</v>
      </c>
      <c r="H219" t="s">
        <v>48</v>
      </c>
      <c r="I219" t="str">
        <f>INDEX(Level[Level],MATCH(PIs[[#This Row],[L]],Level[GUID],0),1)</f>
        <v>Obligación Mayor</v>
      </c>
      <c r="N219" t="s">
        <v>1005</v>
      </c>
      <c r="O219" t="str">
        <f>INDEX(#REF!,MATCH(PIs[[#This Row],[SGUID]],#REF!,0),1)</f>
        <v>AQ 13 PROPIEDAD PARALELA</v>
      </c>
      <c r="P219" t="str">
        <f>INDEX(#REF!,MATCH(PIs[[#This Row],[SGUID]],#REF!,0),2)</f>
        <v>Esta sección se aplica a todos los productores que deben registrarse para propiedad paralela (en la que los productos que proceden de procesos de certificación con y sin certificación son producidos por una entidad legal y/o propiedad de esta). Esto no se aplica a los productores que desean obtener la certificación para el 100 % de los procesos de producción de todos los productos en su ámbito GLOBALG.A.P. y no compran ninguno de esos productos a otros productores (con o sin certificación).</v>
      </c>
      <c r="Q219">
        <f>INDEX(#REF!,MATCH(PIs[[#This Row],[SGUID]],#REF!,0),3)</f>
        <v>11</v>
      </c>
      <c r="R219" t="s">
        <v>50</v>
      </c>
      <c r="S219" t="str">
        <f>INDEX(#REF!,MATCH(PIs[[#This Row],[SSGUID]],#REF!,0),1)</f>
        <v>-</v>
      </c>
      <c r="T219" t="str">
        <f>INDEX(#REF!,MATCH(PIs[[#This Row],[SSGUID]],#REF!,0),2)</f>
        <v>-</v>
      </c>
      <c r="U219" t="str">
        <f>INDEX(S2PQ_relational[],MATCH(PIs[[#This Row],[GUID]],S2PQ_relational[PIGUID],0),2)</f>
        <v>5Zj36WQjqx5IY1YhvXpcbV</v>
      </c>
      <c r="V219" t="b">
        <v>0</v>
      </c>
    </row>
    <row r="220" spans="1:22" ht="409.5" x14ac:dyDescent="0.25">
      <c r="A220" t="s">
        <v>1422</v>
      </c>
      <c r="C220" t="s">
        <v>1423</v>
      </c>
      <c r="D220" t="s">
        <v>1424</v>
      </c>
      <c r="E220" t="s">
        <v>1425</v>
      </c>
      <c r="F220" t="s">
        <v>1426</v>
      </c>
      <c r="G220" s="48" t="s">
        <v>1427</v>
      </c>
      <c r="H220" t="s">
        <v>48</v>
      </c>
      <c r="I220" t="str">
        <f>INDEX(Level[Level],MATCH(PIs[[#This Row],[L]],Level[GUID],0),1)</f>
        <v>Obligación Mayor</v>
      </c>
      <c r="N220" t="s">
        <v>1383</v>
      </c>
      <c r="O220" t="str">
        <f>INDEX(#REF!,MATCH(PIs[[#This Row],[SGUID]],#REF!,0),1)</f>
        <v>AQ 01 HISTORIAL Y MANEJO DEL SITIO</v>
      </c>
      <c r="P220" t="str">
        <f>INDEX(#REF!,MATCH(PIs[[#This Row],[SGUID]],#REF!,0),2)</f>
        <v>Una de las características clave de la producción sostenible es que los conocimientos específicos del sitio y la experiencia práctica se integran continuamente en la planificación del manejo y las prácticas para el futuro. Esta sección tiene el objetivo de asegurar que el terreno, los edificios y otras instalaciones que constituyen la granja se gestionen legalmente de forma adecuada a fin de garantizar la inocuidad alimentaria y la sostenibilidad.</v>
      </c>
      <c r="Q220">
        <f>INDEX(#REF!,MATCH(PIs[[#This Row],[SGUID]],#REF!,0),3)</f>
        <v>6</v>
      </c>
      <c r="R220" t="s">
        <v>1384</v>
      </c>
      <c r="S220" t="str">
        <f>INDEX(#REF!,MATCH(PIs[[#This Row],[SSGUID]],#REF!,0),1)</f>
        <v>AQ 01.03 Marco legislativo</v>
      </c>
      <c r="T220" t="str">
        <f>INDEX(#REF!,MATCH(PIs[[#This Row],[SSGUID]],#REF!,0),2)</f>
        <v>-</v>
      </c>
      <c r="U220">
        <f>INDEX(S2PQ_relational[],MATCH(PIs[[#This Row],[GUID]],S2PQ_relational[PIGUID],0),2)</f>
        <v>0</v>
      </c>
      <c r="V220" t="b">
        <v>1</v>
      </c>
    </row>
    <row r="221" spans="1:22" x14ac:dyDescent="0.25">
      <c r="A221" t="s">
        <v>1428</v>
      </c>
      <c r="C221" t="s">
        <v>1429</v>
      </c>
      <c r="D221" t="s">
        <v>1430</v>
      </c>
      <c r="E221" t="s">
        <v>1431</v>
      </c>
      <c r="F221" t="s">
        <v>1432</v>
      </c>
      <c r="G221" t="s">
        <v>1433</v>
      </c>
      <c r="H221" t="s">
        <v>48</v>
      </c>
      <c r="I221" t="str">
        <f>INDEX(Level[Level],MATCH(PIs[[#This Row],[L]],Level[GUID],0),1)</f>
        <v>Obligación Mayor</v>
      </c>
      <c r="N221" t="s">
        <v>1005</v>
      </c>
      <c r="O221" t="str">
        <f>INDEX(#REF!,MATCH(PIs[[#This Row],[SGUID]],#REF!,0),1)</f>
        <v>AQ 13 PROPIEDAD PARALELA</v>
      </c>
      <c r="P221" t="str">
        <f>INDEX(#REF!,MATCH(PIs[[#This Row],[SGUID]],#REF!,0),2)</f>
        <v>Esta sección se aplica a todos los productores que deben registrarse para propiedad paralela (en la que los productos que proceden de procesos de certificación con y sin certificación son producidos por una entidad legal y/o propiedad de esta). Esto no se aplica a los productores que desean obtener la certificación para el 100 % de los procesos de producción de todos los productos en su ámbito GLOBALG.A.P. y no compran ninguno de esos productos a otros productores (con o sin certificación).</v>
      </c>
      <c r="Q221">
        <f>INDEX(#REF!,MATCH(PIs[[#This Row],[SGUID]],#REF!,0),3)</f>
        <v>11</v>
      </c>
      <c r="R221" t="s">
        <v>50</v>
      </c>
      <c r="S221" t="str">
        <f>INDEX(#REF!,MATCH(PIs[[#This Row],[SSGUID]],#REF!,0),1)</f>
        <v>-</v>
      </c>
      <c r="T221" t="str">
        <f>INDEX(#REF!,MATCH(PIs[[#This Row],[SSGUID]],#REF!,0),2)</f>
        <v>-</v>
      </c>
      <c r="U221" t="str">
        <f>INDEX(S2PQ_relational[],MATCH(PIs[[#This Row],[GUID]],S2PQ_relational[PIGUID],0),2)</f>
        <v>5Zj36WQjqx5IY1YhvXpcbV</v>
      </c>
      <c r="V221" t="b">
        <v>0</v>
      </c>
    </row>
    <row r="222" spans="1:22" x14ac:dyDescent="0.25">
      <c r="A222" t="s">
        <v>1434</v>
      </c>
      <c r="C222" t="s">
        <v>1435</v>
      </c>
      <c r="D222" t="s">
        <v>1436</v>
      </c>
      <c r="E222" t="s">
        <v>1437</v>
      </c>
      <c r="F222" t="s">
        <v>1438</v>
      </c>
      <c r="G222" t="s">
        <v>1439</v>
      </c>
      <c r="H222" t="s">
        <v>223</v>
      </c>
      <c r="I222" t="str">
        <f>INDEX(Level[Level],MATCH(PIs[[#This Row],[L]],Level[GUID],0),1)</f>
        <v>Obligación Menor</v>
      </c>
      <c r="N222" t="s">
        <v>1012</v>
      </c>
      <c r="O222" t="str">
        <f>INDEX(#REF!,MATCH(PIs[[#This Row],[SGUID]],#REF!,0),1)</f>
        <v>AQ 07 CONSERVACIÓN</v>
      </c>
      <c r="P222" t="str">
        <f>INDEX(#REF!,MATCH(PIs[[#This Row],[SGUID]],#REF!,0),2)</f>
        <v>Hay un vínculo intrínseco entre la producción agropecuaria y el medio ambiente. La gestión de la vida silvestre y el paisaje es de gran importancia. La abundancia y diversidad de la flora y fauna contribuyen a mejorar las especies y la diversidad estructural del terreno y del paisaje.</v>
      </c>
      <c r="Q222">
        <f>INDEX(#REF!,MATCH(PIs[[#This Row],[SGUID]],#REF!,0),3)</f>
        <v>604</v>
      </c>
      <c r="R222" t="s">
        <v>1440</v>
      </c>
      <c r="S222" t="str">
        <f>INDEX(#REF!,MATCH(PIs[[#This Row],[SSGUID]],#REF!,0),1)</f>
        <v>AQ 07.06 Eficiencia energética</v>
      </c>
      <c r="T222" t="str">
        <f>INDEX(#REF!,MATCH(PIs[[#This Row],[SSGUID]],#REF!,0),2)</f>
        <v>Los equipos de producción se deben seleccionar y mantener para lograr una eficiencia energética óptima. Se debería fomentar el uso de fuentes de energía renovable.</v>
      </c>
      <c r="U222">
        <f>INDEX(S2PQ_relational[],MATCH(PIs[[#This Row],[GUID]],S2PQ_relational[PIGUID],0),2)</f>
        <v>0</v>
      </c>
      <c r="V222" t="b">
        <v>0</v>
      </c>
    </row>
    <row r="223" spans="1:22" x14ac:dyDescent="0.25">
      <c r="A223" t="s">
        <v>1441</v>
      </c>
      <c r="C223" t="s">
        <v>1442</v>
      </c>
      <c r="D223" t="s">
        <v>1443</v>
      </c>
      <c r="E223" t="s">
        <v>1444</v>
      </c>
      <c r="F223" t="s">
        <v>1445</v>
      </c>
      <c r="G223" t="s">
        <v>1446</v>
      </c>
      <c r="H223" t="s">
        <v>223</v>
      </c>
      <c r="I223" t="str">
        <f>INDEX(Level[Level],MATCH(PIs[[#This Row],[L]],Level[GUID],0),1)</f>
        <v>Obligación Menor</v>
      </c>
      <c r="N223" t="s">
        <v>1012</v>
      </c>
      <c r="O223" t="str">
        <f>INDEX(#REF!,MATCH(PIs[[#This Row],[SGUID]],#REF!,0),1)</f>
        <v>AQ 07 CONSERVACIÓN</v>
      </c>
      <c r="P223" t="str">
        <f>INDEX(#REF!,MATCH(PIs[[#This Row],[SGUID]],#REF!,0),2)</f>
        <v>Hay un vínculo intrínseco entre la producción agropecuaria y el medio ambiente. La gestión de la vida silvestre y el paisaje es de gran importancia. La abundancia y diversidad de la flora y fauna contribuyen a mejorar las especies y la diversidad estructural del terreno y del paisaje.</v>
      </c>
      <c r="Q223">
        <f>INDEX(#REF!,MATCH(PIs[[#This Row],[SGUID]],#REF!,0),3)</f>
        <v>604</v>
      </c>
      <c r="R223" t="s">
        <v>1440</v>
      </c>
      <c r="S223" t="str">
        <f>INDEX(#REF!,MATCH(PIs[[#This Row],[SSGUID]],#REF!,0),1)</f>
        <v>AQ 07.06 Eficiencia energética</v>
      </c>
      <c r="T223" t="str">
        <f>INDEX(#REF!,MATCH(PIs[[#This Row],[SSGUID]],#REF!,0),2)</f>
        <v>Los equipos de producción se deben seleccionar y mantener para lograr una eficiencia energética óptima. Se debería fomentar el uso de fuentes de energía renovable.</v>
      </c>
      <c r="U223">
        <f>INDEX(S2PQ_relational[],MATCH(PIs[[#This Row],[GUID]],S2PQ_relational[PIGUID],0),2)</f>
        <v>0</v>
      </c>
      <c r="V223" t="b">
        <v>0</v>
      </c>
    </row>
    <row r="224" spans="1:22" x14ac:dyDescent="0.25">
      <c r="A224" t="s">
        <v>1447</v>
      </c>
      <c r="C224" t="s">
        <v>1448</v>
      </c>
      <c r="D224" t="s">
        <v>1449</v>
      </c>
      <c r="E224" t="s">
        <v>1450</v>
      </c>
      <c r="F224" t="s">
        <v>1451</v>
      </c>
      <c r="G224" t="s">
        <v>1452</v>
      </c>
      <c r="H224" t="s">
        <v>223</v>
      </c>
      <c r="I224" t="str">
        <f>INDEX(Level[Level],MATCH(PIs[[#This Row],[L]],Level[GUID],0),1)</f>
        <v>Obligación Menor</v>
      </c>
      <c r="N224" t="s">
        <v>1012</v>
      </c>
      <c r="O224" t="str">
        <f>INDEX(#REF!,MATCH(PIs[[#This Row],[SGUID]],#REF!,0),1)</f>
        <v>AQ 07 CONSERVACIÓN</v>
      </c>
      <c r="P224" t="str">
        <f>INDEX(#REF!,MATCH(PIs[[#This Row],[SGUID]],#REF!,0),2)</f>
        <v>Hay un vínculo intrínseco entre la producción agropecuaria y el medio ambiente. La gestión de la vida silvestre y el paisaje es de gran importancia. La abundancia y diversidad de la flora y fauna contribuyen a mejorar las especies y la diversidad estructural del terreno y del paisaje.</v>
      </c>
      <c r="Q224">
        <f>INDEX(#REF!,MATCH(PIs[[#This Row],[SGUID]],#REF!,0),3)</f>
        <v>604</v>
      </c>
      <c r="R224" t="s">
        <v>1440</v>
      </c>
      <c r="S224" t="str">
        <f>INDEX(#REF!,MATCH(PIs[[#This Row],[SSGUID]],#REF!,0),1)</f>
        <v>AQ 07.06 Eficiencia energética</v>
      </c>
      <c r="T224" t="str">
        <f>INDEX(#REF!,MATCH(PIs[[#This Row],[SSGUID]],#REF!,0),2)</f>
        <v>Los equipos de producción se deben seleccionar y mantener para lograr una eficiencia energética óptima. Se debería fomentar el uso de fuentes de energía renovable.</v>
      </c>
      <c r="U224">
        <f>INDEX(S2PQ_relational[],MATCH(PIs[[#This Row],[GUID]],S2PQ_relational[PIGUID],0),2)</f>
        <v>0</v>
      </c>
      <c r="V224" t="b">
        <v>0</v>
      </c>
    </row>
    <row r="225" spans="1:22" x14ac:dyDescent="0.25">
      <c r="A225" t="s">
        <v>1453</v>
      </c>
      <c r="C225" t="s">
        <v>1454</v>
      </c>
      <c r="D225" t="s">
        <v>1455</v>
      </c>
      <c r="E225" t="s">
        <v>1456</v>
      </c>
      <c r="F225" t="s">
        <v>1457</v>
      </c>
      <c r="G225" t="s">
        <v>1458</v>
      </c>
      <c r="H225" t="s">
        <v>1103</v>
      </c>
      <c r="I225" t="str">
        <f>INDEX(Level[Level],MATCH(PIs[[#This Row],[L]],Level[GUID],0),1)</f>
        <v>Recomendación</v>
      </c>
      <c r="N225" t="s">
        <v>1012</v>
      </c>
      <c r="O225" t="str">
        <f>INDEX(#REF!,MATCH(PIs[[#This Row],[SGUID]],#REF!,0),1)</f>
        <v>AQ 07 CONSERVACIÓN</v>
      </c>
      <c r="P225" t="str">
        <f>INDEX(#REF!,MATCH(PIs[[#This Row],[SGUID]],#REF!,0),2)</f>
        <v>Hay un vínculo intrínseco entre la producción agropecuaria y el medio ambiente. La gestión de la vida silvestre y el paisaje es de gran importancia. La abundancia y diversidad de la flora y fauna contribuyen a mejorar las especies y la diversidad estructural del terreno y del paisaje.</v>
      </c>
      <c r="Q225">
        <f>INDEX(#REF!,MATCH(PIs[[#This Row],[SGUID]],#REF!,0),3)</f>
        <v>604</v>
      </c>
      <c r="R225" t="s">
        <v>1459</v>
      </c>
      <c r="S225" t="str">
        <f>INDEX(#REF!,MATCH(PIs[[#This Row],[SSGUID]],#REF!,0),1)</f>
        <v>AQ 07.05 Mejoramiento ecológico de áreas improductivas</v>
      </c>
      <c r="T225" t="str">
        <f>INDEX(#REF!,MATCH(PIs[[#This Row],[SSGUID]],#REF!,0),2)</f>
        <v>-</v>
      </c>
      <c r="U225">
        <f>INDEX(S2PQ_relational[],MATCH(PIs[[#This Row],[GUID]],S2PQ_relational[PIGUID],0),2)</f>
        <v>0</v>
      </c>
      <c r="V225" t="b">
        <v>0</v>
      </c>
    </row>
    <row r="226" spans="1:22" ht="409.5" x14ac:dyDescent="0.25">
      <c r="A226" t="s">
        <v>1460</v>
      </c>
      <c r="C226" t="s">
        <v>1461</v>
      </c>
      <c r="D226" t="s">
        <v>1462</v>
      </c>
      <c r="E226" t="s">
        <v>1463</v>
      </c>
      <c r="F226" t="s">
        <v>1464</v>
      </c>
      <c r="G226" s="48" t="s">
        <v>2870</v>
      </c>
      <c r="H226" t="s">
        <v>48</v>
      </c>
      <c r="I226" t="str">
        <f>INDEX(Level[Level],MATCH(PIs[[#This Row],[L]],Level[GUID],0),1)</f>
        <v>Obligación Mayor</v>
      </c>
      <c r="N226" t="s">
        <v>1465</v>
      </c>
      <c r="O226" t="str">
        <f>INDEX(#REF!,MATCH(PIs[[#This Row],[SGUID]],#REF!,0),1)</f>
        <v>AQ 11 ESTADO GLOBALG.A.P.</v>
      </c>
      <c r="P226" t="str">
        <f>INDEX(#REF!,MATCH(PIs[[#This Row],[SGUID]],#REF!,0),2)</f>
        <v>Nota sobre GLOBALG.A.P.: Esta sección también se aplica a la homologación. En el caso de listas de verificación/esquemas homologados, el estado correspondiente de la lista de verificación/esquema y el Número GLOBALG.A.P. (GGN) debe ir incluido en todos los documentos de la transacciones.</v>
      </c>
      <c r="Q226">
        <f>INDEX(#REF!,MATCH(PIs[[#This Row],[SGUID]],#REF!,0),3)</f>
        <v>9</v>
      </c>
      <c r="R226" t="s">
        <v>50</v>
      </c>
      <c r="S226" t="str">
        <f>INDEX(#REF!,MATCH(PIs[[#This Row],[SSGUID]],#REF!,0),1)</f>
        <v>-</v>
      </c>
      <c r="T226" t="str">
        <f>INDEX(#REF!,MATCH(PIs[[#This Row],[SSGUID]],#REF!,0),2)</f>
        <v>-</v>
      </c>
      <c r="U226">
        <f>INDEX(S2PQ_relational[],MATCH(PIs[[#This Row],[GUID]],S2PQ_relational[PIGUID],0),2)</f>
        <v>0</v>
      </c>
      <c r="V226" t="b">
        <v>0</v>
      </c>
    </row>
    <row r="227" spans="1:22" ht="409.5" x14ac:dyDescent="0.25">
      <c r="A227" t="s">
        <v>1466</v>
      </c>
      <c r="C227" t="s">
        <v>1467</v>
      </c>
      <c r="D227" t="s">
        <v>1468</v>
      </c>
      <c r="E227" t="s">
        <v>1469</v>
      </c>
      <c r="F227" t="s">
        <v>1470</v>
      </c>
      <c r="G227" s="48" t="s">
        <v>1471</v>
      </c>
      <c r="H227" t="s">
        <v>48</v>
      </c>
      <c r="I227" t="str">
        <f>INDEX(Level[Level],MATCH(PIs[[#This Row],[L]],Level[GUID],0),1)</f>
        <v>Obligación Mayor</v>
      </c>
      <c r="N227" t="s">
        <v>57</v>
      </c>
      <c r="O227" t="str">
        <f>INDEX(#REF!,MATCH(PIs[[#This Row],[SGUID]],#REF!,0),1)</f>
        <v>AQ 04 BIENESTAR INTEGRAL DE LOS TRABAJADORES: SALUD, SEGURIDAD Y BIENESTAR</v>
      </c>
      <c r="P227" t="str">
        <f>INDEX(#REF!,MATCH(PIs[[#This Row],[SGUID]],#REF!,0),2)</f>
        <v xml:space="preserve">Las personas son la clave para el funcionamiento eficiente y seguro de la granja. Los trabajadores, los contratistas y los propios productores abogan por su propia salud y seguridad, y por la protección del medio ambiente. La educación y la formación de estas personas contribuyen al progreso hacia la sostenibilidad y al crecimiento del capital social. El objetivo de esta sección es asegurar unas prácticas seguras en el lugar de trabajo y que todos los trabajadores comprendan y posean las competencias necesarias para realizar sus tareas, que cuenten con equipo adecuado para trabajar de forma segura y que, en caso de accidente, puedan recibir asistencia en el momento adecuado y de la forma oportuna. </v>
      </c>
      <c r="Q227">
        <f>INDEX(#REF!,MATCH(PIs[[#This Row],[SGUID]],#REF!,0),3)</f>
        <v>3</v>
      </c>
      <c r="R227" t="s">
        <v>1319</v>
      </c>
      <c r="S227" t="str">
        <f>INDEX(#REF!,MATCH(PIs[[#This Row],[SSGUID]],#REF!,0),1)</f>
        <v>AQ 04.05 Bienestar de los trabajadores</v>
      </c>
      <c r="T227" t="str">
        <f>INDEX(#REF!,MATCH(PIs[[#This Row],[SSGUID]],#REF!,0),2)</f>
        <v>-</v>
      </c>
      <c r="U227" t="str">
        <f>INDEX(S2PQ_relational[],MATCH(PIs[[#This Row],[GUID]],S2PQ_relational[PIGUID],0),2)</f>
        <v>fXZ8BRPO7o6FI9mYH8QZS</v>
      </c>
      <c r="V227" t="b">
        <v>0</v>
      </c>
    </row>
    <row r="228" spans="1:22" x14ac:dyDescent="0.25">
      <c r="A228" t="s">
        <v>1472</v>
      </c>
      <c r="C228" t="s">
        <v>1473</v>
      </c>
      <c r="D228" t="s">
        <v>1474</v>
      </c>
      <c r="E228" t="s">
        <v>1475</v>
      </c>
      <c r="F228" t="s">
        <v>1476</v>
      </c>
      <c r="G228" t="s">
        <v>1477</v>
      </c>
      <c r="H228" t="s">
        <v>223</v>
      </c>
      <c r="I228" t="str">
        <f>INDEX(Level[Level],MATCH(PIs[[#This Row],[L]],Level[GUID],0),1)</f>
        <v>Obligación Menor</v>
      </c>
      <c r="N228" t="s">
        <v>57</v>
      </c>
      <c r="O228" t="str">
        <f>INDEX(#REF!,MATCH(PIs[[#This Row],[SGUID]],#REF!,0),1)</f>
        <v>AQ 04 BIENESTAR INTEGRAL DE LOS TRABAJADORES: SALUD, SEGURIDAD Y BIENESTAR</v>
      </c>
      <c r="P228" t="str">
        <f>INDEX(#REF!,MATCH(PIs[[#This Row],[SGUID]],#REF!,0),2)</f>
        <v xml:space="preserve">Las personas son la clave para el funcionamiento eficiente y seguro de la granja. Los trabajadores, los contratistas y los propios productores abogan por su propia salud y seguridad, y por la protección del medio ambiente. La educación y la formación de estas personas contribuyen al progreso hacia la sostenibilidad y al crecimiento del capital social. El objetivo de esta sección es asegurar unas prácticas seguras en el lugar de trabajo y que todos los trabajadores comprendan y posean las competencias necesarias para realizar sus tareas, que cuenten con equipo adecuado para trabajar de forma segura y que, en caso de accidente, puedan recibir asistencia en el momento adecuado y de la forma oportuna. </v>
      </c>
      <c r="Q228">
        <f>INDEX(#REF!,MATCH(PIs[[#This Row],[SGUID]],#REF!,0),3)</f>
        <v>3</v>
      </c>
      <c r="R228" t="s">
        <v>1319</v>
      </c>
      <c r="S228" t="str">
        <f>INDEX(#REF!,MATCH(PIs[[#This Row],[SSGUID]],#REF!,0),1)</f>
        <v>AQ 04.05 Bienestar de los trabajadores</v>
      </c>
      <c r="T228" t="str">
        <f>INDEX(#REF!,MATCH(PIs[[#This Row],[SSGUID]],#REF!,0),2)</f>
        <v>-</v>
      </c>
      <c r="U228" t="str">
        <f>INDEX(S2PQ_relational[],MATCH(PIs[[#This Row],[GUID]],S2PQ_relational[PIGUID],0),2)</f>
        <v>4xEBhF3r3NXC3qkTE8lx1a</v>
      </c>
      <c r="V228" t="b">
        <v>0</v>
      </c>
    </row>
    <row r="229" spans="1:22" ht="409.5" x14ac:dyDescent="0.25">
      <c r="A229" t="s">
        <v>1478</v>
      </c>
      <c r="C229" t="s">
        <v>1479</v>
      </c>
      <c r="D229" t="s">
        <v>1480</v>
      </c>
      <c r="E229" t="s">
        <v>1481</v>
      </c>
      <c r="F229" t="s">
        <v>1482</v>
      </c>
      <c r="G229" s="48" t="s">
        <v>1483</v>
      </c>
      <c r="H229" t="s">
        <v>48</v>
      </c>
      <c r="I229" t="str">
        <f>INDEX(Level[Level],MATCH(PIs[[#This Row],[L]],Level[GUID],0),1)</f>
        <v>Obligación Mayor</v>
      </c>
      <c r="N229" t="s">
        <v>1383</v>
      </c>
      <c r="O229" t="str">
        <f>INDEX(#REF!,MATCH(PIs[[#This Row],[SGUID]],#REF!,0),1)</f>
        <v>AQ 01 HISTORIAL Y MANEJO DEL SITIO</v>
      </c>
      <c r="P229" t="str">
        <f>INDEX(#REF!,MATCH(PIs[[#This Row],[SGUID]],#REF!,0),2)</f>
        <v>Una de las características clave de la producción sostenible es que los conocimientos específicos del sitio y la experiencia práctica se integran continuamente en la planificación del manejo y las prácticas para el futuro. Esta sección tiene el objetivo de asegurar que el terreno, los edificios y otras instalaciones que constituyen la granja se gestionen legalmente de forma adecuada a fin de garantizar la inocuidad alimentaria y la sostenibilidad.</v>
      </c>
      <c r="Q229">
        <f>INDEX(#REF!,MATCH(PIs[[#This Row],[SGUID]],#REF!,0),3)</f>
        <v>6</v>
      </c>
      <c r="R229" t="s">
        <v>1484</v>
      </c>
      <c r="S229" t="str">
        <f>INDEX(#REF!,MATCH(PIs[[#This Row],[SSGUID]],#REF!,0),1)</f>
        <v>AQ 01.01 Historial del sitio</v>
      </c>
      <c r="T229" t="str">
        <f>INDEX(#REF!,MATCH(PIs[[#This Row],[SSGUID]],#REF!,0),2)</f>
        <v>-</v>
      </c>
      <c r="U229">
        <f>INDEX(S2PQ_relational[],MATCH(PIs[[#This Row],[GUID]],S2PQ_relational[PIGUID],0),2)</f>
        <v>0</v>
      </c>
      <c r="V229" t="b">
        <v>1</v>
      </c>
    </row>
    <row r="230" spans="1:22" ht="409.5" x14ac:dyDescent="0.25">
      <c r="A230" t="s">
        <v>1485</v>
      </c>
      <c r="C230" t="s">
        <v>1486</v>
      </c>
      <c r="D230" t="s">
        <v>1487</v>
      </c>
      <c r="E230" t="s">
        <v>1488</v>
      </c>
      <c r="F230" t="s">
        <v>1489</v>
      </c>
      <c r="G230" s="48" t="s">
        <v>1490</v>
      </c>
      <c r="H230" t="s">
        <v>48</v>
      </c>
      <c r="I230" t="str">
        <f>INDEX(Level[Level],MATCH(PIs[[#This Row],[L]],Level[GUID],0),1)</f>
        <v>Obligación Mayor</v>
      </c>
      <c r="N230" t="s">
        <v>1383</v>
      </c>
      <c r="O230" t="str">
        <f>INDEX(#REF!,MATCH(PIs[[#This Row],[SGUID]],#REF!,0),1)</f>
        <v>AQ 01 HISTORIAL Y MANEJO DEL SITIO</v>
      </c>
      <c r="P230" t="str">
        <f>INDEX(#REF!,MATCH(PIs[[#This Row],[SGUID]],#REF!,0),2)</f>
        <v>Una de las características clave de la producción sostenible es que los conocimientos específicos del sitio y la experiencia práctica se integran continuamente en la planificación del manejo y las prácticas para el futuro. Esta sección tiene el objetivo de asegurar que el terreno, los edificios y otras instalaciones que constituyen la granja se gestionen legalmente de forma adecuada a fin de garantizar la inocuidad alimentaria y la sostenibilidad.</v>
      </c>
      <c r="Q230">
        <f>INDEX(#REF!,MATCH(PIs[[#This Row],[SGUID]],#REF!,0),3)</f>
        <v>6</v>
      </c>
      <c r="R230" t="s">
        <v>1484</v>
      </c>
      <c r="S230" t="str">
        <f>INDEX(#REF!,MATCH(PIs[[#This Row],[SSGUID]],#REF!,0),1)</f>
        <v>AQ 01.01 Historial del sitio</v>
      </c>
      <c r="T230" t="str">
        <f>INDEX(#REF!,MATCH(PIs[[#This Row],[SSGUID]],#REF!,0),2)</f>
        <v>-</v>
      </c>
      <c r="U230">
        <f>INDEX(S2PQ_relational[],MATCH(PIs[[#This Row],[GUID]],S2PQ_relational[PIGUID],0),2)</f>
        <v>0</v>
      </c>
      <c r="V230" t="b">
        <v>1</v>
      </c>
    </row>
    <row r="231" spans="1:22" x14ac:dyDescent="0.25">
      <c r="A231" t="s">
        <v>1491</v>
      </c>
      <c r="C231" t="s">
        <v>1492</v>
      </c>
      <c r="D231" t="s">
        <v>1493</v>
      </c>
      <c r="E231" t="s">
        <v>1494</v>
      </c>
      <c r="F231" t="s">
        <v>1495</v>
      </c>
      <c r="G231" t="s">
        <v>1496</v>
      </c>
      <c r="H231" t="s">
        <v>48</v>
      </c>
      <c r="I231" t="str">
        <f>INDEX(Level[Level],MATCH(PIs[[#This Row],[L]],Level[GUID],0),1)</f>
        <v>Obligación Mayor</v>
      </c>
      <c r="N231" t="s">
        <v>1249</v>
      </c>
      <c r="O231" t="str">
        <f>INDEX(#REF!,MATCH(PIs[[#This Row],[SGUID]],#REF!,0),1)</f>
        <v>AQ 06 GESTIÓN AMBIENTAL Y DE LA BIODIVERSIDAD</v>
      </c>
      <c r="P231" t="str">
        <f>INDEX(#REF!,MATCH(PIs[[#This Row],[SGUID]],#REF!,0),2)</f>
        <v>-</v>
      </c>
      <c r="Q231">
        <f>INDEX(#REF!,MATCH(PIs[[#This Row],[SGUID]],#REF!,0),3)</f>
        <v>5</v>
      </c>
      <c r="R231" t="s">
        <v>1294</v>
      </c>
      <c r="S231" t="str">
        <f>INDEX(#REF!,MATCH(PIs[[#This Row],[SSGUID]],#REF!,0),1)</f>
        <v>AQ 06.02 Plan de acción para residuos y contaminantes</v>
      </c>
      <c r="T231" t="str">
        <f>INDEX(#REF!,MATCH(PIs[[#This Row],[SSGUID]],#REF!,0),2)</f>
        <v>-</v>
      </c>
      <c r="U231">
        <f>INDEX(S2PQ_relational[],MATCH(PIs[[#This Row],[GUID]],S2PQ_relational[PIGUID],0),2)</f>
        <v>0</v>
      </c>
      <c r="V231" t="b">
        <v>0</v>
      </c>
    </row>
    <row r="232" spans="1:22" ht="409.5" x14ac:dyDescent="0.25">
      <c r="A232" t="s">
        <v>1497</v>
      </c>
      <c r="C232" t="s">
        <v>1498</v>
      </c>
      <c r="D232" t="s">
        <v>1499</v>
      </c>
      <c r="E232" t="s">
        <v>1500</v>
      </c>
      <c r="F232" t="s">
        <v>1501</v>
      </c>
      <c r="G232" s="48" t="s">
        <v>1502</v>
      </c>
      <c r="H232" t="s">
        <v>48</v>
      </c>
      <c r="I232" t="str">
        <f>INDEX(Level[Level],MATCH(PIs[[#This Row],[L]],Level[GUID],0),1)</f>
        <v>Obligación Mayor</v>
      </c>
      <c r="N232" t="s">
        <v>1383</v>
      </c>
      <c r="O232" t="str">
        <f>INDEX(#REF!,MATCH(PIs[[#This Row],[SGUID]],#REF!,0),1)</f>
        <v>AQ 01 HISTORIAL Y MANEJO DEL SITIO</v>
      </c>
      <c r="P232" t="str">
        <f>INDEX(#REF!,MATCH(PIs[[#This Row],[SGUID]],#REF!,0),2)</f>
        <v>Una de las características clave de la producción sostenible es que los conocimientos específicos del sitio y la experiencia práctica se integran continuamente en la planificación del manejo y las prácticas para el futuro. Esta sección tiene el objetivo de asegurar que el terreno, los edificios y otras instalaciones que constituyen la granja se gestionen legalmente de forma adecuada a fin de garantizar la inocuidad alimentaria y la sostenibilidad.</v>
      </c>
      <c r="Q232">
        <f>INDEX(#REF!,MATCH(PIs[[#This Row],[SGUID]],#REF!,0),3)</f>
        <v>6</v>
      </c>
      <c r="R232" t="s">
        <v>1403</v>
      </c>
      <c r="S232" t="str">
        <f>INDEX(#REF!,MATCH(PIs[[#This Row],[SSGUID]],#REF!,0),1)</f>
        <v>AQ 01.02 Manejo del sitio</v>
      </c>
      <c r="T232" t="str">
        <f>INDEX(#REF!,MATCH(PIs[[#This Row],[SSGUID]],#REF!,0),2)</f>
        <v>-</v>
      </c>
      <c r="U232">
        <f>INDEX(S2PQ_relational[],MATCH(PIs[[#This Row],[GUID]],S2PQ_relational[PIGUID],0),2)</f>
        <v>0</v>
      </c>
      <c r="V232" t="b">
        <v>0</v>
      </c>
    </row>
    <row r="233" spans="1:22" x14ac:dyDescent="0.25">
      <c r="A233" t="s">
        <v>1503</v>
      </c>
      <c r="C233" t="s">
        <v>1504</v>
      </c>
      <c r="D233" t="s">
        <v>1505</v>
      </c>
      <c r="E233" t="s">
        <v>1506</v>
      </c>
      <c r="F233" t="s">
        <v>1507</v>
      </c>
      <c r="G233" t="s">
        <v>1508</v>
      </c>
      <c r="H233" t="s">
        <v>48</v>
      </c>
      <c r="I233" t="str">
        <f>INDEX(Level[Level],MATCH(PIs[[#This Row],[L]],Level[GUID],0),1)</f>
        <v>Obligación Mayor</v>
      </c>
      <c r="N233" t="s">
        <v>1383</v>
      </c>
      <c r="O233" t="str">
        <f>INDEX(#REF!,MATCH(PIs[[#This Row],[SGUID]],#REF!,0),1)</f>
        <v>AQ 01 HISTORIAL Y MANEJO DEL SITIO</v>
      </c>
      <c r="P233" t="str">
        <f>INDEX(#REF!,MATCH(PIs[[#This Row],[SGUID]],#REF!,0),2)</f>
        <v>Una de las características clave de la producción sostenible es que los conocimientos específicos del sitio y la experiencia práctica se integran continuamente en la planificación del manejo y las prácticas para el futuro. Esta sección tiene el objetivo de asegurar que el terreno, los edificios y otras instalaciones que constituyen la granja se gestionen legalmente de forma adecuada a fin de garantizar la inocuidad alimentaria y la sostenibilidad.</v>
      </c>
      <c r="Q233">
        <f>INDEX(#REF!,MATCH(PIs[[#This Row],[SGUID]],#REF!,0),3)</f>
        <v>6</v>
      </c>
      <c r="R233" t="s">
        <v>1403</v>
      </c>
      <c r="S233" t="str">
        <f>INDEX(#REF!,MATCH(PIs[[#This Row],[SSGUID]],#REF!,0),1)</f>
        <v>AQ 01.02 Manejo del sitio</v>
      </c>
      <c r="T233" t="str">
        <f>INDEX(#REF!,MATCH(PIs[[#This Row],[SSGUID]],#REF!,0),2)</f>
        <v>-</v>
      </c>
      <c r="U233">
        <f>INDEX(S2PQ_relational[],MATCH(PIs[[#This Row],[GUID]],S2PQ_relational[PIGUID],0),2)</f>
        <v>0</v>
      </c>
      <c r="V233" t="b">
        <v>0</v>
      </c>
    </row>
    <row r="234" spans="1:22" x14ac:dyDescent="0.25">
      <c r="A234" t="s">
        <v>1509</v>
      </c>
      <c r="C234" t="s">
        <v>1510</v>
      </c>
      <c r="D234" t="s">
        <v>1511</v>
      </c>
      <c r="E234" t="s">
        <v>1512</v>
      </c>
      <c r="F234" t="s">
        <v>1513</v>
      </c>
      <c r="G234" t="s">
        <v>1514</v>
      </c>
      <c r="H234" t="s">
        <v>48</v>
      </c>
      <c r="I234" t="str">
        <f>INDEX(Level[Level],MATCH(PIs[[#This Row],[L]],Level[GUID],0),1)</f>
        <v>Obligación Mayor</v>
      </c>
      <c r="N234" t="s">
        <v>1249</v>
      </c>
      <c r="O234" t="str">
        <f>INDEX(#REF!,MATCH(PIs[[#This Row],[SGUID]],#REF!,0),1)</f>
        <v>AQ 06 GESTIÓN AMBIENTAL Y DE LA BIODIVERSIDAD</v>
      </c>
      <c r="P234" t="str">
        <f>INDEX(#REF!,MATCH(PIs[[#This Row],[SGUID]],#REF!,0),2)</f>
        <v>-</v>
      </c>
      <c r="Q234">
        <f>INDEX(#REF!,MATCH(PIs[[#This Row],[SGUID]],#REF!,0),3)</f>
        <v>5</v>
      </c>
      <c r="R234" t="s">
        <v>1294</v>
      </c>
      <c r="S234" t="str">
        <f>INDEX(#REF!,MATCH(PIs[[#This Row],[SSGUID]],#REF!,0),1)</f>
        <v>AQ 06.02 Plan de acción para residuos y contaminantes</v>
      </c>
      <c r="T234" t="str">
        <f>INDEX(#REF!,MATCH(PIs[[#This Row],[SSGUID]],#REF!,0),2)</f>
        <v>-</v>
      </c>
      <c r="U234">
        <f>INDEX(S2PQ_relational[],MATCH(PIs[[#This Row],[GUID]],S2PQ_relational[PIGUID],0),2)</f>
        <v>0</v>
      </c>
      <c r="V234" t="b">
        <v>0</v>
      </c>
    </row>
    <row r="235" spans="1:22" ht="409.5" x14ac:dyDescent="0.25">
      <c r="A235" t="s">
        <v>1515</v>
      </c>
      <c r="C235" t="s">
        <v>1516</v>
      </c>
      <c r="D235" t="s">
        <v>1517</v>
      </c>
      <c r="E235" t="s">
        <v>1518</v>
      </c>
      <c r="F235" t="s">
        <v>1519</v>
      </c>
      <c r="G235" s="48" t="s">
        <v>1520</v>
      </c>
      <c r="H235" t="s">
        <v>48</v>
      </c>
      <c r="I235" t="str">
        <f>INDEX(Level[Level],MATCH(PIs[[#This Row],[L]],Level[GUID],0),1)</f>
        <v>Obligación Mayor</v>
      </c>
      <c r="N235" t="s">
        <v>1521</v>
      </c>
      <c r="O235" t="str">
        <f>INDEX(#REF!,MATCH(PIs[[#This Row],[SGUID]],#REF!,0),1)</f>
        <v>AQ 12 USO DEL LOGOTIPO</v>
      </c>
      <c r="P235" t="str">
        <f>INDEX(#REF!,MATCH(PIs[[#This Row],[SGUID]],#REF!,0),2)</f>
        <v>Nota sobre GLOBALG.A.P.: El productor debe explicar cómo va a garantizar que el logotipo GLOBALG.A.P. y el Número GLOBALG.A.P. (GGN) se utilicen únicamente de acuerdo con las reglas indicadas abajo.</v>
      </c>
      <c r="Q235">
        <f>INDEX(#REF!,MATCH(PIs[[#This Row],[SGUID]],#REF!,0),3)</f>
        <v>10</v>
      </c>
      <c r="R235" t="s">
        <v>50</v>
      </c>
      <c r="S235" t="str">
        <f>INDEX(#REF!,MATCH(PIs[[#This Row],[SSGUID]],#REF!,0),1)</f>
        <v>-</v>
      </c>
      <c r="T235" t="str">
        <f>INDEX(#REF!,MATCH(PIs[[#This Row],[SSGUID]],#REF!,0),2)</f>
        <v>-</v>
      </c>
      <c r="U235">
        <f>INDEX(S2PQ_relational[],MATCH(PIs[[#This Row],[GUID]],S2PQ_relational[PIGUID],0),2)</f>
        <v>0</v>
      </c>
      <c r="V235" t="b">
        <v>0</v>
      </c>
    </row>
    <row r="236" spans="1:22" ht="409.5" x14ac:dyDescent="0.25">
      <c r="A236" t="s">
        <v>1522</v>
      </c>
      <c r="C236" t="s">
        <v>1523</v>
      </c>
      <c r="D236" t="s">
        <v>1524</v>
      </c>
      <c r="E236" t="s">
        <v>1525</v>
      </c>
      <c r="F236" t="s">
        <v>1526</v>
      </c>
      <c r="G236" s="48" t="s">
        <v>1527</v>
      </c>
      <c r="H236" t="s">
        <v>48</v>
      </c>
      <c r="I236" t="str">
        <f>INDEX(Level[Level],MATCH(PIs[[#This Row],[L]],Level[GUID],0),1)</f>
        <v>Obligación Mayor</v>
      </c>
      <c r="N236" t="s">
        <v>1249</v>
      </c>
      <c r="O236" t="str">
        <f>INDEX(#REF!,MATCH(PIs[[#This Row],[SGUID]],#REF!,0),1)</f>
        <v>AQ 06 GESTIÓN AMBIENTAL Y DE LA BIODIVERSIDAD</v>
      </c>
      <c r="P236" t="str">
        <f>INDEX(#REF!,MATCH(PIs[[#This Row],[SGUID]],#REF!,0),2)</f>
        <v>-</v>
      </c>
      <c r="Q236">
        <f>INDEX(#REF!,MATCH(PIs[[#This Row],[SGUID]],#REF!,0),3)</f>
        <v>5</v>
      </c>
      <c r="R236" t="s">
        <v>1528</v>
      </c>
      <c r="S236" t="str">
        <f>INDEX(#REF!,MATCH(PIs[[#This Row],[SSGUID]],#REF!,0),1)</f>
        <v>AQ 06.01 Identificación de residuos y contaminantes</v>
      </c>
      <c r="T236" t="str">
        <f>INDEX(#REF!,MATCH(PIs[[#This Row],[SSGUID]],#REF!,0),2)</f>
        <v>-</v>
      </c>
      <c r="U236">
        <f>INDEX(S2PQ_relational[],MATCH(PIs[[#This Row],[GUID]],S2PQ_relational[PIGUID],0),2)</f>
        <v>0</v>
      </c>
      <c r="V236" t="b">
        <v>0</v>
      </c>
    </row>
    <row r="237" spans="1:22" ht="409.5" x14ac:dyDescent="0.25">
      <c r="A237" t="s">
        <v>1529</v>
      </c>
      <c r="C237" t="s">
        <v>1530</v>
      </c>
      <c r="D237" t="s">
        <v>1531</v>
      </c>
      <c r="E237" t="s">
        <v>1532</v>
      </c>
      <c r="F237" t="s">
        <v>1533</v>
      </c>
      <c r="G237" s="48" t="s">
        <v>1534</v>
      </c>
      <c r="H237" t="s">
        <v>48</v>
      </c>
      <c r="I237" t="str">
        <f>INDEX(Level[Level],MATCH(PIs[[#This Row],[L]],Level[GUID],0),1)</f>
        <v>Obligación Mayor</v>
      </c>
      <c r="N237" t="s">
        <v>1026</v>
      </c>
      <c r="O237" t="str">
        <f>INDEX(#REF!,MATCH(PIs[[#This Row],[SGUID]],#REF!,0),1)</f>
        <v>AQ 19 COMPUESTOS QUÍMICOS</v>
      </c>
      <c r="P237" t="str">
        <f>INDEX(#REF!,MATCH(PIs[[#This Row],[SGUID]],#REF!,0),2)</f>
        <v>Consulte la introducción, sección “Compuestos químicos”.</v>
      </c>
      <c r="Q237">
        <f>INDEX(#REF!,MATCH(PIs[[#This Row],[SGUID]],#REF!,0),3)</f>
        <v>1801</v>
      </c>
      <c r="R237" t="s">
        <v>1535</v>
      </c>
      <c r="S237" t="str">
        <f>INDEX(#REF!,MATCH(PIs[[#This Row],[SSGUID]],#REF!,0),1)</f>
        <v>AQ 19.02 Recipientes vacíos y productos químicos no usados</v>
      </c>
      <c r="T237" t="str">
        <f>INDEX(#REF!,MATCH(PIs[[#This Row],[SSGUID]],#REF!,0),2)</f>
        <v>-</v>
      </c>
      <c r="U237">
        <f>INDEX(S2PQ_relational[],MATCH(PIs[[#This Row],[GUID]],S2PQ_relational[PIGUID],0),2)</f>
        <v>0</v>
      </c>
      <c r="V237" t="b">
        <v>1</v>
      </c>
    </row>
    <row r="238" spans="1:22" ht="409.5" x14ac:dyDescent="0.25">
      <c r="A238" t="s">
        <v>1536</v>
      </c>
      <c r="C238" t="s">
        <v>1537</v>
      </c>
      <c r="D238" t="s">
        <v>1538</v>
      </c>
      <c r="E238" t="s">
        <v>1539</v>
      </c>
      <c r="F238" t="s">
        <v>1540</v>
      </c>
      <c r="G238" s="48" t="s">
        <v>1541</v>
      </c>
      <c r="H238" t="s">
        <v>48</v>
      </c>
      <c r="I238" t="str">
        <f>INDEX(Level[Level],MATCH(PIs[[#This Row],[L]],Level[GUID],0),1)</f>
        <v>Obligación Mayor</v>
      </c>
      <c r="N238" t="s">
        <v>1026</v>
      </c>
      <c r="O238" t="str">
        <f>INDEX(#REF!,MATCH(PIs[[#This Row],[SGUID]],#REF!,0),1)</f>
        <v>AQ 19 COMPUESTOS QUÍMICOS</v>
      </c>
      <c r="P238" t="str">
        <f>INDEX(#REF!,MATCH(PIs[[#This Row],[SGUID]],#REF!,0),2)</f>
        <v>Consulte la introducción, sección “Compuestos químicos”.</v>
      </c>
      <c r="Q238">
        <f>INDEX(#REF!,MATCH(PIs[[#This Row],[SGUID]],#REF!,0),3)</f>
        <v>1801</v>
      </c>
      <c r="R238" t="s">
        <v>1535</v>
      </c>
      <c r="S238" t="str">
        <f>INDEX(#REF!,MATCH(PIs[[#This Row],[SSGUID]],#REF!,0),1)</f>
        <v>AQ 19.02 Recipientes vacíos y productos químicos no usados</v>
      </c>
      <c r="T238" t="str">
        <f>INDEX(#REF!,MATCH(PIs[[#This Row],[SSGUID]],#REF!,0),2)</f>
        <v>-</v>
      </c>
      <c r="U238">
        <f>INDEX(S2PQ_relational[],MATCH(PIs[[#This Row],[GUID]],S2PQ_relational[PIGUID],0),2)</f>
        <v>0</v>
      </c>
      <c r="V238" t="b">
        <v>1</v>
      </c>
    </row>
    <row r="239" spans="1:22" ht="409.5" x14ac:dyDescent="0.25">
      <c r="A239" t="s">
        <v>1542</v>
      </c>
      <c r="C239" t="s">
        <v>1543</v>
      </c>
      <c r="D239" t="s">
        <v>1544</v>
      </c>
      <c r="E239" t="s">
        <v>1545</v>
      </c>
      <c r="F239" t="s">
        <v>1546</v>
      </c>
      <c r="G239" s="48" t="s">
        <v>1547</v>
      </c>
      <c r="H239" t="s">
        <v>48</v>
      </c>
      <c r="I239" t="str">
        <f>INDEX(Level[Level],MATCH(PIs[[#This Row],[L]],Level[GUID],0),1)</f>
        <v>Obligación Mayor</v>
      </c>
      <c r="N239" t="s">
        <v>57</v>
      </c>
      <c r="O239" t="str">
        <f>INDEX(#REF!,MATCH(PIs[[#This Row],[SGUID]],#REF!,0),1)</f>
        <v>AQ 04 BIENESTAR INTEGRAL DE LOS TRABAJADORES: SALUD, SEGURIDAD Y BIENESTAR</v>
      </c>
      <c r="P239" t="str">
        <f>INDEX(#REF!,MATCH(PIs[[#This Row],[SGUID]],#REF!,0),2)</f>
        <v xml:space="preserve">Las personas son la clave para el funcionamiento eficiente y seguro de la granja. Los trabajadores, los contratistas y los propios productores abogan por su propia salud y seguridad, y por la protección del medio ambiente. La educación y la formación de estas personas contribuyen al progreso hacia la sostenibilidad y al crecimiento del capital social. El objetivo de esta sección es asegurar unas prácticas seguras en el lugar de trabajo y que todos los trabajadores comprendan y posean las competencias necesarias para realizar sus tareas, que cuenten con equipo adecuado para trabajar de forma segura y que, en caso de accidente, puedan recibir asistencia en el momento adecuado y de la forma oportuna. </v>
      </c>
      <c r="Q239">
        <f>INDEX(#REF!,MATCH(PIs[[#This Row],[SGUID]],#REF!,0),3)</f>
        <v>3</v>
      </c>
      <c r="R239" t="s">
        <v>58</v>
      </c>
      <c r="S239" t="str">
        <f>INDEX(#REF!,MATCH(PIs[[#This Row],[SSGUID]],#REF!,0),1)</f>
        <v>AQ 04.02 Formación y responsabilidades asignadas</v>
      </c>
      <c r="T239" t="str">
        <f>INDEX(#REF!,MATCH(PIs[[#This Row],[SSGUID]],#REF!,0),2)</f>
        <v>-</v>
      </c>
      <c r="U239">
        <f>INDEX(S2PQ_relational[],MATCH(PIs[[#This Row],[GUID]],S2PQ_relational[PIGUID],0),2)</f>
        <v>0</v>
      </c>
      <c r="V239" t="b">
        <v>1</v>
      </c>
    </row>
    <row r="240" spans="1:22" ht="409.5" x14ac:dyDescent="0.25">
      <c r="A240" t="s">
        <v>1548</v>
      </c>
      <c r="C240" t="s">
        <v>1549</v>
      </c>
      <c r="D240" t="s">
        <v>1550</v>
      </c>
      <c r="E240" t="s">
        <v>1551</v>
      </c>
      <c r="F240" t="s">
        <v>1552</v>
      </c>
      <c r="G240" s="48" t="s">
        <v>1553</v>
      </c>
      <c r="H240" t="s">
        <v>48</v>
      </c>
      <c r="I240" t="str">
        <f>INDEX(Level[Level],MATCH(PIs[[#This Row],[L]],Level[GUID],0),1)</f>
        <v>Obligación Mayor</v>
      </c>
      <c r="N240" t="s">
        <v>57</v>
      </c>
      <c r="O240" t="str">
        <f>INDEX(#REF!,MATCH(PIs[[#This Row],[SGUID]],#REF!,0),1)</f>
        <v>AQ 04 BIENESTAR INTEGRAL DE LOS TRABAJADORES: SALUD, SEGURIDAD Y BIENESTAR</v>
      </c>
      <c r="P240" t="str">
        <f>INDEX(#REF!,MATCH(PIs[[#This Row],[SGUID]],#REF!,0),2)</f>
        <v xml:space="preserve">Las personas son la clave para el funcionamiento eficiente y seguro de la granja. Los trabajadores, los contratistas y los propios productores abogan por su propia salud y seguridad, y por la protección del medio ambiente. La educación y la formación de estas personas contribuyen al progreso hacia la sostenibilidad y al crecimiento del capital social. El objetivo de esta sección es asegurar unas prácticas seguras en el lugar de trabajo y que todos los trabajadores comprendan y posean las competencias necesarias para realizar sus tareas, que cuenten con equipo adecuado para trabajar de forma segura y que, en caso de accidente, puedan recibir asistencia en el momento adecuado y de la forma oportuna. </v>
      </c>
      <c r="Q240">
        <f>INDEX(#REF!,MATCH(PIs[[#This Row],[SGUID]],#REF!,0),3)</f>
        <v>3</v>
      </c>
      <c r="R240" t="s">
        <v>58</v>
      </c>
      <c r="S240" t="str">
        <f>INDEX(#REF!,MATCH(PIs[[#This Row],[SSGUID]],#REF!,0),1)</f>
        <v>AQ 04.02 Formación y responsabilidades asignadas</v>
      </c>
      <c r="T240" t="str">
        <f>INDEX(#REF!,MATCH(PIs[[#This Row],[SSGUID]],#REF!,0),2)</f>
        <v>-</v>
      </c>
      <c r="U240">
        <f>INDEX(S2PQ_relational[],MATCH(PIs[[#This Row],[GUID]],S2PQ_relational[PIGUID],0),2)</f>
        <v>0</v>
      </c>
      <c r="V240" t="b">
        <v>1</v>
      </c>
    </row>
    <row r="241" spans="1:22" ht="409.5" x14ac:dyDescent="0.25">
      <c r="A241" t="s">
        <v>1554</v>
      </c>
      <c r="C241" t="s">
        <v>1555</v>
      </c>
      <c r="D241" t="s">
        <v>1556</v>
      </c>
      <c r="E241" t="s">
        <v>1557</v>
      </c>
      <c r="F241" t="s">
        <v>1558</v>
      </c>
      <c r="G241" s="48" t="s">
        <v>1559</v>
      </c>
      <c r="H241" t="s">
        <v>223</v>
      </c>
      <c r="I241" t="str">
        <f>INDEX(Level[Level],MATCH(PIs[[#This Row],[L]],Level[GUID],0),1)</f>
        <v>Obligación Menor</v>
      </c>
      <c r="N241" t="s">
        <v>57</v>
      </c>
      <c r="O241" t="str">
        <f>INDEX(#REF!,MATCH(PIs[[#This Row],[SGUID]],#REF!,0),1)</f>
        <v>AQ 04 BIENESTAR INTEGRAL DE LOS TRABAJADORES: SALUD, SEGURIDAD Y BIENESTAR</v>
      </c>
      <c r="P241" t="str">
        <f>INDEX(#REF!,MATCH(PIs[[#This Row],[SGUID]],#REF!,0),2)</f>
        <v xml:space="preserve">Las personas son la clave para el funcionamiento eficiente y seguro de la granja. Los trabajadores, los contratistas y los propios productores abogan por su propia salud y seguridad, y por la protección del medio ambiente. La educación y la formación de estas personas contribuyen al progreso hacia la sostenibilidad y al crecimiento del capital social. El objetivo de esta sección es asegurar unas prácticas seguras en el lugar de trabajo y que todos los trabajadores comprendan y posean las competencias necesarias para realizar sus tareas, que cuenten con equipo adecuado para trabajar de forma segura y que, en caso de accidente, puedan recibir asistencia en el momento adecuado y de la forma oportuna. </v>
      </c>
      <c r="Q241">
        <f>INDEX(#REF!,MATCH(PIs[[#This Row],[SGUID]],#REF!,0),3)</f>
        <v>3</v>
      </c>
      <c r="R241" t="s">
        <v>1560</v>
      </c>
      <c r="S241" t="str">
        <f>INDEX(#REF!,MATCH(PIs[[#This Row],[SSGUID]],#REF!,0),1)</f>
        <v>AQ 04.03 Peligros para los trabajadores y primeros auxilios</v>
      </c>
      <c r="T241" t="str">
        <f>INDEX(#REF!,MATCH(PIs[[#This Row],[SSGUID]],#REF!,0),2)</f>
        <v>-</v>
      </c>
      <c r="U241">
        <f>INDEX(S2PQ_relational[],MATCH(PIs[[#This Row],[GUID]],S2PQ_relational[PIGUID],0),2)</f>
        <v>0</v>
      </c>
      <c r="V241" t="b">
        <v>1</v>
      </c>
    </row>
    <row r="242" spans="1:22" x14ac:dyDescent="0.25">
      <c r="A242" t="s">
        <v>1561</v>
      </c>
      <c r="C242" t="s">
        <v>1562</v>
      </c>
      <c r="D242" t="s">
        <v>1563</v>
      </c>
      <c r="E242" t="s">
        <v>1564</v>
      </c>
      <c r="F242" t="s">
        <v>1565</v>
      </c>
      <c r="G242" t="s">
        <v>1566</v>
      </c>
      <c r="H242" t="s">
        <v>223</v>
      </c>
      <c r="I242" t="str">
        <f>INDEX(Level[Level],MATCH(PIs[[#This Row],[L]],Level[GUID],0),1)</f>
        <v>Obligación Menor</v>
      </c>
      <c r="N242" t="s">
        <v>57</v>
      </c>
      <c r="O242" t="str">
        <f>INDEX(#REF!,MATCH(PIs[[#This Row],[SGUID]],#REF!,0),1)</f>
        <v>AQ 04 BIENESTAR INTEGRAL DE LOS TRABAJADORES: SALUD, SEGURIDAD Y BIENESTAR</v>
      </c>
      <c r="P242" t="str">
        <f>INDEX(#REF!,MATCH(PIs[[#This Row],[SGUID]],#REF!,0),2)</f>
        <v xml:space="preserve">Las personas son la clave para el funcionamiento eficiente y seguro de la granja. Los trabajadores, los contratistas y los propios productores abogan por su propia salud y seguridad, y por la protección del medio ambiente. La educación y la formación de estas personas contribuyen al progreso hacia la sostenibilidad y al crecimiento del capital social. El objetivo de esta sección es asegurar unas prácticas seguras en el lugar de trabajo y que todos los trabajadores comprendan y posean las competencias necesarias para realizar sus tareas, que cuenten con equipo adecuado para trabajar de forma segura y que, en caso de accidente, puedan recibir asistencia en el momento adecuado y de la forma oportuna. </v>
      </c>
      <c r="Q242">
        <f>INDEX(#REF!,MATCH(PIs[[#This Row],[SGUID]],#REF!,0),3)</f>
        <v>3</v>
      </c>
      <c r="R242" t="s">
        <v>1560</v>
      </c>
      <c r="S242" t="str">
        <f>INDEX(#REF!,MATCH(PIs[[#This Row],[SSGUID]],#REF!,0),1)</f>
        <v>AQ 04.03 Peligros para los trabajadores y primeros auxilios</v>
      </c>
      <c r="T242" t="str">
        <f>INDEX(#REF!,MATCH(PIs[[#This Row],[SSGUID]],#REF!,0),2)</f>
        <v>-</v>
      </c>
      <c r="U242">
        <f>INDEX(S2PQ_relational[],MATCH(PIs[[#This Row],[GUID]],S2PQ_relational[PIGUID],0),2)</f>
        <v>0</v>
      </c>
      <c r="V242" t="b">
        <v>0</v>
      </c>
    </row>
    <row r="243" spans="1:22" ht="409.5" x14ac:dyDescent="0.25">
      <c r="A243" t="s">
        <v>1567</v>
      </c>
      <c r="C243" t="s">
        <v>1568</v>
      </c>
      <c r="D243" t="s">
        <v>1569</v>
      </c>
      <c r="E243" t="s">
        <v>1570</v>
      </c>
      <c r="F243" t="s">
        <v>1571</v>
      </c>
      <c r="G243" s="48" t="s">
        <v>1572</v>
      </c>
      <c r="H243" t="s">
        <v>223</v>
      </c>
      <c r="I243" t="str">
        <f>INDEX(Level[Level],MATCH(PIs[[#This Row],[L]],Level[GUID],0),1)</f>
        <v>Obligación Menor</v>
      </c>
      <c r="N243" t="s">
        <v>57</v>
      </c>
      <c r="O243" t="str">
        <f>INDEX(#REF!,MATCH(PIs[[#This Row],[SGUID]],#REF!,0),1)</f>
        <v>AQ 04 BIENESTAR INTEGRAL DE LOS TRABAJADORES: SALUD, SEGURIDAD Y BIENESTAR</v>
      </c>
      <c r="P243" t="str">
        <f>INDEX(#REF!,MATCH(PIs[[#This Row],[SGUID]],#REF!,0),2)</f>
        <v xml:space="preserve">Las personas son la clave para el funcionamiento eficiente y seguro de la granja. Los trabajadores, los contratistas y los propios productores abogan por su propia salud y seguridad, y por la protección del medio ambiente. La educación y la formación de estas personas contribuyen al progreso hacia la sostenibilidad y al crecimiento del capital social. El objetivo de esta sección es asegurar unas prácticas seguras en el lugar de trabajo y que todos los trabajadores comprendan y posean las competencias necesarias para realizar sus tareas, que cuenten con equipo adecuado para trabajar de forma segura y que, en caso de accidente, puedan recibir asistencia en el momento adecuado y de la forma oportuna. </v>
      </c>
      <c r="Q243">
        <f>INDEX(#REF!,MATCH(PIs[[#This Row],[SGUID]],#REF!,0),3)</f>
        <v>3</v>
      </c>
      <c r="R243" t="s">
        <v>1560</v>
      </c>
      <c r="S243" t="str">
        <f>INDEX(#REF!,MATCH(PIs[[#This Row],[SSGUID]],#REF!,0),1)</f>
        <v>AQ 04.03 Peligros para los trabajadores y primeros auxilios</v>
      </c>
      <c r="T243" t="str">
        <f>INDEX(#REF!,MATCH(PIs[[#This Row],[SSGUID]],#REF!,0),2)</f>
        <v>-</v>
      </c>
      <c r="U243">
        <f>INDEX(S2PQ_relational[],MATCH(PIs[[#This Row],[GUID]],S2PQ_relational[PIGUID],0),2)</f>
        <v>0</v>
      </c>
      <c r="V243" t="b">
        <v>0</v>
      </c>
    </row>
    <row r="244" spans="1:22" ht="409.5" x14ac:dyDescent="0.25">
      <c r="A244" t="s">
        <v>1573</v>
      </c>
      <c r="C244" t="s">
        <v>1574</v>
      </c>
      <c r="D244" t="s">
        <v>1575</v>
      </c>
      <c r="E244" t="s">
        <v>1576</v>
      </c>
      <c r="F244" t="s">
        <v>1577</v>
      </c>
      <c r="G244" s="48" t="s">
        <v>1578</v>
      </c>
      <c r="H244" t="s">
        <v>48</v>
      </c>
      <c r="I244" t="str">
        <f>INDEX(Level[Level],MATCH(PIs[[#This Row],[L]],Level[GUID],0),1)</f>
        <v>Obligación Mayor</v>
      </c>
      <c r="N244" t="s">
        <v>57</v>
      </c>
      <c r="O244" t="str">
        <f>INDEX(#REF!,MATCH(PIs[[#This Row],[SGUID]],#REF!,0),1)</f>
        <v>AQ 04 BIENESTAR INTEGRAL DE LOS TRABAJADORES: SALUD, SEGURIDAD Y BIENESTAR</v>
      </c>
      <c r="P244" t="str">
        <f>INDEX(#REF!,MATCH(PIs[[#This Row],[SGUID]],#REF!,0),2)</f>
        <v xml:space="preserve">Las personas son la clave para el funcionamiento eficiente y seguro de la granja. Los trabajadores, los contratistas y los propios productores abogan por su propia salud y seguridad, y por la protección del medio ambiente. La educación y la formación de estas personas contribuyen al progreso hacia la sostenibilidad y al crecimiento del capital social. El objetivo de esta sección es asegurar unas prácticas seguras en el lugar de trabajo y que todos los trabajadores comprendan y posean las competencias necesarias para realizar sus tareas, que cuenten con equipo adecuado para trabajar de forma segura y que, en caso de accidente, puedan recibir asistencia en el momento adecuado y de la forma oportuna. </v>
      </c>
      <c r="Q244">
        <f>INDEX(#REF!,MATCH(PIs[[#This Row],[SGUID]],#REF!,0),3)</f>
        <v>3</v>
      </c>
      <c r="R244" t="s">
        <v>1326</v>
      </c>
      <c r="S244" t="str">
        <f>INDEX(#REF!,MATCH(PIs[[#This Row],[SSGUID]],#REF!,0),1)</f>
        <v>AQ 04.04 Equipos de protección individual</v>
      </c>
      <c r="T244" t="str">
        <f>INDEX(#REF!,MATCH(PIs[[#This Row],[SSGUID]],#REF!,0),2)</f>
        <v>-</v>
      </c>
      <c r="U244">
        <f>INDEX(S2PQ_relational[],MATCH(PIs[[#This Row],[GUID]],S2PQ_relational[PIGUID],0),2)</f>
        <v>0</v>
      </c>
      <c r="V244" t="b">
        <v>1</v>
      </c>
    </row>
    <row r="245" spans="1:22" x14ac:dyDescent="0.25">
      <c r="A245" t="s">
        <v>1579</v>
      </c>
      <c r="C245" t="s">
        <v>1580</v>
      </c>
      <c r="D245" t="s">
        <v>1581</v>
      </c>
      <c r="E245" t="s">
        <v>1582</v>
      </c>
      <c r="F245" t="s">
        <v>1583</v>
      </c>
      <c r="G245" t="s">
        <v>1584</v>
      </c>
      <c r="H245" t="s">
        <v>223</v>
      </c>
      <c r="I245" t="str">
        <f>INDEX(Level[Level],MATCH(PIs[[#This Row],[L]],Level[GUID],0),1)</f>
        <v>Obligación Menor</v>
      </c>
      <c r="N245" t="s">
        <v>57</v>
      </c>
      <c r="O245" t="str">
        <f>INDEX(#REF!,MATCH(PIs[[#This Row],[SGUID]],#REF!,0),1)</f>
        <v>AQ 04 BIENESTAR INTEGRAL DE LOS TRABAJADORES: SALUD, SEGURIDAD Y BIENESTAR</v>
      </c>
      <c r="P245" t="str">
        <f>INDEX(#REF!,MATCH(PIs[[#This Row],[SGUID]],#REF!,0),2)</f>
        <v xml:space="preserve">Las personas son la clave para el funcionamiento eficiente y seguro de la granja. Los trabajadores, los contratistas y los propios productores abogan por su propia salud y seguridad, y por la protección del medio ambiente. La educación y la formación de estas personas contribuyen al progreso hacia la sostenibilidad y al crecimiento del capital social. El objetivo de esta sección es asegurar unas prácticas seguras en el lugar de trabajo y que todos los trabajadores comprendan y posean las competencias necesarias para realizar sus tareas, que cuenten con equipo adecuado para trabajar de forma segura y que, en caso de accidente, puedan recibir asistencia en el momento adecuado y de la forma oportuna. </v>
      </c>
      <c r="Q245">
        <f>INDEX(#REF!,MATCH(PIs[[#This Row],[SGUID]],#REF!,0),3)</f>
        <v>3</v>
      </c>
      <c r="R245" t="s">
        <v>1560</v>
      </c>
      <c r="S245" t="str">
        <f>INDEX(#REF!,MATCH(PIs[[#This Row],[SSGUID]],#REF!,0),1)</f>
        <v>AQ 04.03 Peligros para los trabajadores y primeros auxilios</v>
      </c>
      <c r="T245" t="str">
        <f>INDEX(#REF!,MATCH(PIs[[#This Row],[SSGUID]],#REF!,0),2)</f>
        <v>-</v>
      </c>
      <c r="U245">
        <f>INDEX(S2PQ_relational[],MATCH(PIs[[#This Row],[GUID]],S2PQ_relational[PIGUID],0),2)</f>
        <v>0</v>
      </c>
      <c r="V245" t="b">
        <v>0</v>
      </c>
    </row>
    <row r="246" spans="1:22" ht="409.5" x14ac:dyDescent="0.25">
      <c r="A246" t="s">
        <v>1585</v>
      </c>
      <c r="C246" t="s">
        <v>1586</v>
      </c>
      <c r="D246" t="s">
        <v>1587</v>
      </c>
      <c r="E246" t="s">
        <v>1588</v>
      </c>
      <c r="F246" t="s">
        <v>1589</v>
      </c>
      <c r="G246" s="48" t="s">
        <v>1590</v>
      </c>
      <c r="H246" t="s">
        <v>223</v>
      </c>
      <c r="I246" t="str">
        <f>INDEX(Level[Level],MATCH(PIs[[#This Row],[L]],Level[GUID],0),1)</f>
        <v>Obligación Menor</v>
      </c>
      <c r="N246" t="s">
        <v>57</v>
      </c>
      <c r="O246" t="str">
        <f>INDEX(#REF!,MATCH(PIs[[#This Row],[SGUID]],#REF!,0),1)</f>
        <v>AQ 04 BIENESTAR INTEGRAL DE LOS TRABAJADORES: SALUD, SEGURIDAD Y BIENESTAR</v>
      </c>
      <c r="P246" t="str">
        <f>INDEX(#REF!,MATCH(PIs[[#This Row],[SGUID]],#REF!,0),2)</f>
        <v xml:space="preserve">Las personas son la clave para el funcionamiento eficiente y seguro de la granja. Los trabajadores, los contratistas y los propios productores abogan por su propia salud y seguridad, y por la protección del medio ambiente. La educación y la formación de estas personas contribuyen al progreso hacia la sostenibilidad y al crecimiento del capital social. El objetivo de esta sección es asegurar unas prácticas seguras en el lugar de trabajo y que todos los trabajadores comprendan y posean las competencias necesarias para realizar sus tareas, que cuenten con equipo adecuado para trabajar de forma segura y que, en caso de accidente, puedan recibir asistencia en el momento adecuado y de la forma oportuna. </v>
      </c>
      <c r="Q246">
        <f>INDEX(#REF!,MATCH(PIs[[#This Row],[SGUID]],#REF!,0),3)</f>
        <v>3</v>
      </c>
      <c r="R246" t="s">
        <v>1560</v>
      </c>
      <c r="S246" t="str">
        <f>INDEX(#REF!,MATCH(PIs[[#This Row],[SSGUID]],#REF!,0),1)</f>
        <v>AQ 04.03 Peligros para los trabajadores y primeros auxilios</v>
      </c>
      <c r="T246" t="str">
        <f>INDEX(#REF!,MATCH(PIs[[#This Row],[SSGUID]],#REF!,0),2)</f>
        <v>-</v>
      </c>
      <c r="U246">
        <f>INDEX(S2PQ_relational[],MATCH(PIs[[#This Row],[GUID]],S2PQ_relational[PIGUID],0),2)</f>
        <v>0</v>
      </c>
      <c r="V246" t="b">
        <v>0</v>
      </c>
    </row>
    <row r="247" spans="1:22" ht="409.5" x14ac:dyDescent="0.25">
      <c r="A247" t="s">
        <v>1591</v>
      </c>
      <c r="C247" t="s">
        <v>1592</v>
      </c>
      <c r="D247" t="s">
        <v>1593</v>
      </c>
      <c r="E247" t="s">
        <v>1594</v>
      </c>
      <c r="F247" t="s">
        <v>1595</v>
      </c>
      <c r="G247" s="48" t="s">
        <v>1596</v>
      </c>
      <c r="H247" t="s">
        <v>48</v>
      </c>
      <c r="I247" t="str">
        <f>INDEX(Level[Level],MATCH(PIs[[#This Row],[L]],Level[GUID],0),1)</f>
        <v>Obligación Mayor</v>
      </c>
      <c r="N247" t="s">
        <v>57</v>
      </c>
      <c r="O247" t="str">
        <f>INDEX(#REF!,MATCH(PIs[[#This Row],[SGUID]],#REF!,0),1)</f>
        <v>AQ 04 BIENESTAR INTEGRAL DE LOS TRABAJADORES: SALUD, SEGURIDAD Y BIENESTAR</v>
      </c>
      <c r="P247" t="str">
        <f>INDEX(#REF!,MATCH(PIs[[#This Row],[SGUID]],#REF!,0),2)</f>
        <v xml:space="preserve">Las personas son la clave para el funcionamiento eficiente y seguro de la granja. Los trabajadores, los contratistas y los propios productores abogan por su propia salud y seguridad, y por la protección del medio ambiente. La educación y la formación de estas personas contribuyen al progreso hacia la sostenibilidad y al crecimiento del capital social. El objetivo de esta sección es asegurar unas prácticas seguras en el lugar de trabajo y que todos los trabajadores comprendan y posean las competencias necesarias para realizar sus tareas, que cuenten con equipo adecuado para trabajar de forma segura y que, en caso de accidente, puedan recibir asistencia en el momento adecuado y de la forma oportuna. </v>
      </c>
      <c r="Q247">
        <f>INDEX(#REF!,MATCH(PIs[[#This Row],[SGUID]],#REF!,0),3)</f>
        <v>3</v>
      </c>
      <c r="R247" t="s">
        <v>58</v>
      </c>
      <c r="S247" t="str">
        <f>INDEX(#REF!,MATCH(PIs[[#This Row],[SSGUID]],#REF!,0),1)</f>
        <v>AQ 04.02 Formación y responsabilidades asignadas</v>
      </c>
      <c r="T247" t="str">
        <f>INDEX(#REF!,MATCH(PIs[[#This Row],[SSGUID]],#REF!,0),2)</f>
        <v>-</v>
      </c>
      <c r="U247">
        <f>INDEX(S2PQ_relational[],MATCH(PIs[[#This Row],[GUID]],S2PQ_relational[PIGUID],0),2)</f>
        <v>0</v>
      </c>
      <c r="V247" t="b">
        <v>1</v>
      </c>
    </row>
    <row r="248" spans="1:22" ht="409.5" x14ac:dyDescent="0.25">
      <c r="A248" t="s">
        <v>1597</v>
      </c>
      <c r="C248" t="s">
        <v>1598</v>
      </c>
      <c r="D248" t="s">
        <v>1599</v>
      </c>
      <c r="E248" t="s">
        <v>1600</v>
      </c>
      <c r="F248" t="s">
        <v>1601</v>
      </c>
      <c r="G248" s="48" t="s">
        <v>1602</v>
      </c>
      <c r="H248" t="s">
        <v>48</v>
      </c>
      <c r="I248" t="str">
        <f>INDEX(Level[Level],MATCH(PIs[[#This Row],[L]],Level[GUID],0),1)</f>
        <v>Obligación Mayor</v>
      </c>
      <c r="N248" t="s">
        <v>57</v>
      </c>
      <c r="O248" t="str">
        <f>INDEX(#REF!,MATCH(PIs[[#This Row],[SGUID]],#REF!,0),1)</f>
        <v>AQ 04 BIENESTAR INTEGRAL DE LOS TRABAJADORES: SALUD, SEGURIDAD Y BIENESTAR</v>
      </c>
      <c r="P248" t="str">
        <f>INDEX(#REF!,MATCH(PIs[[#This Row],[SGUID]],#REF!,0),2)</f>
        <v xml:space="preserve">Las personas son la clave para el funcionamiento eficiente y seguro de la granja. Los trabajadores, los contratistas y los propios productores abogan por su propia salud y seguridad, y por la protección del medio ambiente. La educación y la formación de estas personas contribuyen al progreso hacia la sostenibilidad y al crecimiento del capital social. El objetivo de esta sección es asegurar unas prácticas seguras en el lugar de trabajo y que todos los trabajadores comprendan y posean las competencias necesarias para realizar sus tareas, que cuenten con equipo adecuado para trabajar de forma segura y que, en caso de accidente, puedan recibir asistencia en el momento adecuado y de la forma oportuna. </v>
      </c>
      <c r="Q248">
        <f>INDEX(#REF!,MATCH(PIs[[#This Row],[SGUID]],#REF!,0),3)</f>
        <v>3</v>
      </c>
      <c r="R248" t="s">
        <v>71</v>
      </c>
      <c r="S248" t="str">
        <f>INDEX(#REF!,MATCH(PIs[[#This Row],[SSGUID]],#REF!,0),1)</f>
        <v>AQ 04.01 Salud y seguridad ocupacional de los trabajadores</v>
      </c>
      <c r="T248" t="str">
        <f>INDEX(#REF!,MATCH(PIs[[#This Row],[SSGUID]],#REF!,0),2)</f>
        <v>-</v>
      </c>
      <c r="U248">
        <f>INDEX(S2PQ_relational[],MATCH(PIs[[#This Row],[GUID]],S2PQ_relational[PIGUID],0),2)</f>
        <v>0</v>
      </c>
      <c r="V248" t="b">
        <v>0</v>
      </c>
    </row>
    <row r="249" spans="1:22" ht="409.5" x14ac:dyDescent="0.25">
      <c r="A249" t="s">
        <v>1603</v>
      </c>
      <c r="C249" t="s">
        <v>1604</v>
      </c>
      <c r="D249" t="s">
        <v>1605</v>
      </c>
      <c r="E249" t="s">
        <v>1606</v>
      </c>
      <c r="F249" t="s">
        <v>1607</v>
      </c>
      <c r="G249" s="48" t="s">
        <v>1608</v>
      </c>
      <c r="H249" t="s">
        <v>48</v>
      </c>
      <c r="I249" t="str">
        <f>INDEX(Level[Level],MATCH(PIs[[#This Row],[L]],Level[GUID],0),1)</f>
        <v>Obligación Mayor</v>
      </c>
      <c r="N249" t="s">
        <v>57</v>
      </c>
      <c r="O249" t="str">
        <f>INDEX(#REF!,MATCH(PIs[[#This Row],[SGUID]],#REF!,0),1)</f>
        <v>AQ 04 BIENESTAR INTEGRAL DE LOS TRABAJADORES: SALUD, SEGURIDAD Y BIENESTAR</v>
      </c>
      <c r="P249" t="str">
        <f>INDEX(#REF!,MATCH(PIs[[#This Row],[SGUID]],#REF!,0),2)</f>
        <v xml:space="preserve">Las personas son la clave para el funcionamiento eficiente y seguro de la granja. Los trabajadores, los contratistas y los propios productores abogan por su propia salud y seguridad, y por la protección del medio ambiente. La educación y la formación de estas personas contribuyen al progreso hacia la sostenibilidad y al crecimiento del capital social. El objetivo de esta sección es asegurar unas prácticas seguras en el lugar de trabajo y que todos los trabajadores comprendan y posean las competencias necesarias para realizar sus tareas, que cuenten con equipo adecuado para trabajar de forma segura y que, en caso de accidente, puedan recibir asistencia en el momento adecuado y de la forma oportuna. </v>
      </c>
      <c r="Q249">
        <f>INDEX(#REF!,MATCH(PIs[[#This Row],[SGUID]],#REF!,0),3)</f>
        <v>3</v>
      </c>
      <c r="R249" t="s">
        <v>71</v>
      </c>
      <c r="S249" t="str">
        <f>INDEX(#REF!,MATCH(PIs[[#This Row],[SSGUID]],#REF!,0),1)</f>
        <v>AQ 04.01 Salud y seguridad ocupacional de los trabajadores</v>
      </c>
      <c r="T249" t="str">
        <f>INDEX(#REF!,MATCH(PIs[[#This Row],[SSGUID]],#REF!,0),2)</f>
        <v>-</v>
      </c>
      <c r="U249">
        <f>INDEX(S2PQ_relational[],MATCH(PIs[[#This Row],[GUID]],S2PQ_relational[PIGUID],0),2)</f>
        <v>0</v>
      </c>
      <c r="V249" t="b">
        <v>1</v>
      </c>
    </row>
    <row r="250" spans="1:22" ht="409.5" x14ac:dyDescent="0.25">
      <c r="A250" t="s">
        <v>1609</v>
      </c>
      <c r="C250" t="s">
        <v>1610</v>
      </c>
      <c r="D250" t="s">
        <v>1611</v>
      </c>
      <c r="E250" t="s">
        <v>1612</v>
      </c>
      <c r="F250" t="s">
        <v>1613</v>
      </c>
      <c r="G250" s="48" t="s">
        <v>1614</v>
      </c>
      <c r="H250" t="s">
        <v>48</v>
      </c>
      <c r="I250" t="str">
        <f>INDEX(Level[Level],MATCH(PIs[[#This Row],[L]],Level[GUID],0),1)</f>
        <v>Obligación Mayor</v>
      </c>
      <c r="N250" t="s">
        <v>1026</v>
      </c>
      <c r="O250" t="str">
        <f>INDEX(#REF!,MATCH(PIs[[#This Row],[SGUID]],#REF!,0),1)</f>
        <v>AQ 19 COMPUESTOS QUÍMICOS</v>
      </c>
      <c r="P250" t="str">
        <f>INDEX(#REF!,MATCH(PIs[[#This Row],[SGUID]],#REF!,0),2)</f>
        <v>Consulte la introducción, sección “Compuestos químicos”.</v>
      </c>
      <c r="Q250">
        <f>INDEX(#REF!,MATCH(PIs[[#This Row],[SGUID]],#REF!,0),3)</f>
        <v>1801</v>
      </c>
      <c r="R250" t="s">
        <v>1027</v>
      </c>
      <c r="S250" t="str">
        <f>INDEX(#REF!,MATCH(PIs[[#This Row],[SSGUID]],#REF!,0),1)</f>
        <v>AQ 19.01 Almacenamiento de compuestos químicos</v>
      </c>
      <c r="T250" t="str">
        <f>INDEX(#REF!,MATCH(PIs[[#This Row],[SSGUID]],#REF!,0),2)</f>
        <v>-</v>
      </c>
      <c r="U250">
        <f>INDEX(S2PQ_relational[],MATCH(PIs[[#This Row],[GUID]],S2PQ_relational[PIGUID],0),2)</f>
        <v>0</v>
      </c>
      <c r="V250" t="b">
        <v>1</v>
      </c>
    </row>
    <row r="251" spans="1:22" ht="409.5" x14ac:dyDescent="0.25">
      <c r="A251" t="s">
        <v>1615</v>
      </c>
      <c r="C251" t="s">
        <v>1616</v>
      </c>
      <c r="D251" t="s">
        <v>1617</v>
      </c>
      <c r="E251" t="s">
        <v>1618</v>
      </c>
      <c r="F251" t="s">
        <v>1619</v>
      </c>
      <c r="G251" s="48" t="s">
        <v>1620</v>
      </c>
      <c r="H251" t="s">
        <v>48</v>
      </c>
      <c r="I251" t="str">
        <f>INDEX(Level[Level],MATCH(PIs[[#This Row],[L]],Level[GUID],0),1)</f>
        <v>Obligación Mayor</v>
      </c>
      <c r="N251" t="s">
        <v>1026</v>
      </c>
      <c r="O251" t="str">
        <f>INDEX(#REF!,MATCH(PIs[[#This Row],[SGUID]],#REF!,0),1)</f>
        <v>AQ 19 COMPUESTOS QUÍMICOS</v>
      </c>
      <c r="P251" t="str">
        <f>INDEX(#REF!,MATCH(PIs[[#This Row],[SGUID]],#REF!,0),2)</f>
        <v>Consulte la introducción, sección “Compuestos químicos”.</v>
      </c>
      <c r="Q251">
        <f>INDEX(#REF!,MATCH(PIs[[#This Row],[SGUID]],#REF!,0),3)</f>
        <v>1801</v>
      </c>
      <c r="R251" t="s">
        <v>1027</v>
      </c>
      <c r="S251" t="str">
        <f>INDEX(#REF!,MATCH(PIs[[#This Row],[SSGUID]],#REF!,0),1)</f>
        <v>AQ 19.01 Almacenamiento de compuestos químicos</v>
      </c>
      <c r="T251" t="str">
        <f>INDEX(#REF!,MATCH(PIs[[#This Row],[SSGUID]],#REF!,0),2)</f>
        <v>-</v>
      </c>
      <c r="U251">
        <f>INDEX(S2PQ_relational[],MATCH(PIs[[#This Row],[GUID]],S2PQ_relational[PIGUID],0),2)</f>
        <v>0</v>
      </c>
      <c r="V251" t="b">
        <v>1</v>
      </c>
    </row>
    <row r="252" spans="1:22" x14ac:dyDescent="0.25">
      <c r="A252" t="s">
        <v>1621</v>
      </c>
      <c r="C252" t="s">
        <v>1622</v>
      </c>
      <c r="D252" t="s">
        <v>1623</v>
      </c>
      <c r="E252" t="s">
        <v>1624</v>
      </c>
      <c r="F252" t="s">
        <v>1625</v>
      </c>
      <c r="G252" t="s">
        <v>1626</v>
      </c>
      <c r="H252" t="s">
        <v>48</v>
      </c>
      <c r="I252" t="str">
        <f>INDEX(Level[Level],MATCH(PIs[[#This Row],[L]],Level[GUID],0),1)</f>
        <v>Obligación Mayor</v>
      </c>
      <c r="N252" t="s">
        <v>1026</v>
      </c>
      <c r="O252" t="str">
        <f>INDEX(#REF!,MATCH(PIs[[#This Row],[SGUID]],#REF!,0),1)</f>
        <v>AQ 19 COMPUESTOS QUÍMICOS</v>
      </c>
      <c r="P252" t="str">
        <f>INDEX(#REF!,MATCH(PIs[[#This Row],[SGUID]],#REF!,0),2)</f>
        <v>Consulte la introducción, sección “Compuestos químicos”.</v>
      </c>
      <c r="Q252">
        <f>INDEX(#REF!,MATCH(PIs[[#This Row],[SGUID]],#REF!,0),3)</f>
        <v>1801</v>
      </c>
      <c r="R252" t="s">
        <v>1027</v>
      </c>
      <c r="S252" t="str">
        <f>INDEX(#REF!,MATCH(PIs[[#This Row],[SSGUID]],#REF!,0),1)</f>
        <v>AQ 19.01 Almacenamiento de compuestos químicos</v>
      </c>
      <c r="T252" t="str">
        <f>INDEX(#REF!,MATCH(PIs[[#This Row],[SSGUID]],#REF!,0),2)</f>
        <v>-</v>
      </c>
      <c r="U252">
        <f>INDEX(S2PQ_relational[],MATCH(PIs[[#This Row],[GUID]],S2PQ_relational[PIGUID],0),2)</f>
        <v>0</v>
      </c>
      <c r="V252" t="b">
        <v>0</v>
      </c>
    </row>
    <row r="253" spans="1:22" x14ac:dyDescent="0.25">
      <c r="A253" t="s">
        <v>1627</v>
      </c>
      <c r="C253" t="s">
        <v>1628</v>
      </c>
      <c r="D253" t="s">
        <v>1629</v>
      </c>
      <c r="E253" t="s">
        <v>1630</v>
      </c>
      <c r="F253" t="s">
        <v>1631</v>
      </c>
      <c r="G253" t="s">
        <v>1632</v>
      </c>
      <c r="H253" t="s">
        <v>223</v>
      </c>
      <c r="I253" t="str">
        <f>INDEX(Level[Level],MATCH(PIs[[#This Row],[L]],Level[GUID],0),1)</f>
        <v>Obligación Menor</v>
      </c>
      <c r="N253" t="s">
        <v>545</v>
      </c>
      <c r="O253" t="str">
        <f>INDEX(#REF!,MATCH(PIs[[#This Row],[SGUID]],#REF!,0),1)</f>
        <v>AQ 20 BIENESTAR, GESTIÓN Y CRÍA DE ESPECIES ACUÁTICAS DE CULTIVO (en todos los puntos de la cadena de producción)</v>
      </c>
      <c r="P253" t="str">
        <f>INDEX(#REF!,MATCH(PIs[[#This Row],[SGUID]],#REF!,0),2)</f>
        <v>-</v>
      </c>
      <c r="Q253">
        <f>INDEX(#REF!,MATCH(PIs[[#This Row],[SGUID]],#REF!,0),3)</f>
        <v>1902</v>
      </c>
      <c r="R253" t="s">
        <v>553</v>
      </c>
      <c r="S253" t="str">
        <f>INDEX(#REF!,MATCH(PIs[[#This Row],[SSGUID]],#REF!,0),1)</f>
        <v>AQ 20.07 Estanques</v>
      </c>
      <c r="T253" t="str">
        <f>INDEX(#REF!,MATCH(PIs[[#This Row],[SSGUID]],#REF!,0),2)</f>
        <v>Además de los requisitos de protección de los alimentos, consulte AQ 10.</v>
      </c>
      <c r="U253" t="str">
        <f>INDEX(S2PQ_relational[],MATCH(PIs[[#This Row],[GUID]],S2PQ_relational[PIGUID],0),2)</f>
        <v>1QcaaFXw4obOeuAskEmg7l</v>
      </c>
      <c r="V253" t="b">
        <v>0</v>
      </c>
    </row>
    <row r="254" spans="1:22" x14ac:dyDescent="0.25">
      <c r="A254" t="s">
        <v>1633</v>
      </c>
      <c r="C254" t="s">
        <v>1634</v>
      </c>
      <c r="D254" t="s">
        <v>1635</v>
      </c>
      <c r="E254" t="s">
        <v>1636</v>
      </c>
      <c r="F254" t="s">
        <v>1637</v>
      </c>
      <c r="G254" t="s">
        <v>1638</v>
      </c>
      <c r="H254" t="s">
        <v>48</v>
      </c>
      <c r="I254" t="str">
        <f>INDEX(Level[Level],MATCH(PIs[[#This Row],[L]],Level[GUID],0),1)</f>
        <v>Obligación Mayor</v>
      </c>
      <c r="N254" t="s">
        <v>1249</v>
      </c>
      <c r="O254" t="str">
        <f>INDEX(#REF!,MATCH(PIs[[#This Row],[SGUID]],#REF!,0),1)</f>
        <v>AQ 06 GESTIÓN AMBIENTAL Y DE LA BIODIVERSIDAD</v>
      </c>
      <c r="P254" t="str">
        <f>INDEX(#REF!,MATCH(PIs[[#This Row],[SGUID]],#REF!,0),2)</f>
        <v>-</v>
      </c>
      <c r="Q254">
        <f>INDEX(#REF!,MATCH(PIs[[#This Row],[SGUID]],#REF!,0),3)</f>
        <v>5</v>
      </c>
      <c r="R254" t="s">
        <v>1250</v>
      </c>
      <c r="S254" t="str">
        <f>INDEX(#REF!,MATCH(PIs[[#This Row],[SSGUID]],#REF!,0),1)</f>
        <v>AQ 06.04 Utilización y eliminación de aguas</v>
      </c>
      <c r="T254" t="str">
        <f>INDEX(#REF!,MATCH(PIs[[#This Row],[SSGUID]],#REF!,0),2)</f>
        <v>Referencia cruzada con AQ 06.03.02.</v>
      </c>
      <c r="U254">
        <f>INDEX(S2PQ_relational[],MATCH(PIs[[#This Row],[GUID]],S2PQ_relational[PIGUID],0),2)</f>
        <v>0</v>
      </c>
      <c r="V254" t="b">
        <v>0</v>
      </c>
    </row>
    <row r="255" spans="1:22" ht="409.5" x14ac:dyDescent="0.25">
      <c r="A255" t="s">
        <v>1639</v>
      </c>
      <c r="C255" t="s">
        <v>1640</v>
      </c>
      <c r="D255" t="s">
        <v>1641</v>
      </c>
      <c r="E255" t="s">
        <v>1642</v>
      </c>
      <c r="F255" t="s">
        <v>1643</v>
      </c>
      <c r="G255" s="48" t="s">
        <v>1644</v>
      </c>
      <c r="H255" t="s">
        <v>48</v>
      </c>
      <c r="I255" t="str">
        <f>INDEX(Level[Level],MATCH(PIs[[#This Row],[L]],Level[GUID],0),1)</f>
        <v>Obligación Mayor</v>
      </c>
      <c r="N255" t="s">
        <v>1645</v>
      </c>
      <c r="O255" t="str">
        <f>INDEX(#REF!,MATCH(PIs[[#This Row],[SGUID]],#REF!,0),1)</f>
        <v>AQ 23 CONTROL DE PLAGAS</v>
      </c>
      <c r="P255" t="str">
        <f>INDEX(#REF!,MATCH(PIs[[#This Row],[SGUID]],#REF!,0),2)</f>
        <v>-</v>
      </c>
      <c r="Q255">
        <f>INDEX(#REF!,MATCH(PIs[[#This Row],[SGUID]],#REF!,0),3)</f>
        <v>2203</v>
      </c>
      <c r="R255" t="s">
        <v>50</v>
      </c>
      <c r="S255" t="str">
        <f>INDEX(#REF!,MATCH(PIs[[#This Row],[SSGUID]],#REF!,0),1)</f>
        <v>-</v>
      </c>
      <c r="T255" t="str">
        <f>INDEX(#REF!,MATCH(PIs[[#This Row],[SSGUID]],#REF!,0),2)</f>
        <v>-</v>
      </c>
      <c r="U255">
        <f>INDEX(S2PQ_relational[],MATCH(PIs[[#This Row],[GUID]],S2PQ_relational[PIGUID],0),2)</f>
        <v>0</v>
      </c>
      <c r="V255" t="b">
        <v>1</v>
      </c>
    </row>
    <row r="256" spans="1:22" x14ac:dyDescent="0.25">
      <c r="A256" t="s">
        <v>1646</v>
      </c>
      <c r="C256" t="s">
        <v>1647</v>
      </c>
      <c r="D256" t="s">
        <v>1648</v>
      </c>
      <c r="E256" t="s">
        <v>1649</v>
      </c>
      <c r="F256" t="s">
        <v>1650</v>
      </c>
      <c r="G256" t="s">
        <v>1651</v>
      </c>
      <c r="H256" t="s">
        <v>48</v>
      </c>
      <c r="I256" t="str">
        <f>INDEX(Level[Level],MATCH(PIs[[#This Row],[L]],Level[GUID],0),1)</f>
        <v>Obligación Mayor</v>
      </c>
      <c r="N256" t="s">
        <v>1249</v>
      </c>
      <c r="O256" t="str">
        <f>INDEX(#REF!,MATCH(PIs[[#This Row],[SGUID]],#REF!,0),1)</f>
        <v>AQ 06 GESTIÓN AMBIENTAL Y DE LA BIODIVERSIDAD</v>
      </c>
      <c r="P256" t="str">
        <f>INDEX(#REF!,MATCH(PIs[[#This Row],[SGUID]],#REF!,0),2)</f>
        <v>-</v>
      </c>
      <c r="Q256">
        <f>INDEX(#REF!,MATCH(PIs[[#This Row],[SGUID]],#REF!,0),3)</f>
        <v>5</v>
      </c>
      <c r="R256" t="s">
        <v>1250</v>
      </c>
      <c r="S256" t="str">
        <f>INDEX(#REF!,MATCH(PIs[[#This Row],[SSGUID]],#REF!,0),1)</f>
        <v>AQ 06.04 Utilización y eliminación de aguas</v>
      </c>
      <c r="T256" t="str">
        <f>INDEX(#REF!,MATCH(PIs[[#This Row],[SSGUID]],#REF!,0),2)</f>
        <v>Referencia cruzada con AQ 06.03.02.</v>
      </c>
      <c r="U256">
        <f>INDEX(S2PQ_relational[],MATCH(PIs[[#This Row],[GUID]],S2PQ_relational[PIGUID],0),2)</f>
        <v>0</v>
      </c>
      <c r="V256" t="b">
        <v>0</v>
      </c>
    </row>
    <row r="257" spans="1:22" x14ac:dyDescent="0.25">
      <c r="A257" t="s">
        <v>1652</v>
      </c>
      <c r="C257" t="s">
        <v>1653</v>
      </c>
      <c r="D257" t="s">
        <v>1654</v>
      </c>
      <c r="E257" t="s">
        <v>1655</v>
      </c>
      <c r="F257" t="s">
        <v>1656</v>
      </c>
      <c r="G257" t="s">
        <v>1657</v>
      </c>
      <c r="H257" t="s">
        <v>48</v>
      </c>
      <c r="I257" t="str">
        <f>INDEX(Level[Level],MATCH(PIs[[#This Row],[L]],Level[GUID],0),1)</f>
        <v>Obligación Mayor</v>
      </c>
      <c r="N257" t="s">
        <v>386</v>
      </c>
      <c r="O257" t="str">
        <f>INDEX(#REF!,MATCH(PIs[[#This Row],[SGUID]],#REF!,0),1)</f>
        <v xml:space="preserve">AQ 22 GESTIÓN DE ALIMENTOS PARA ESPECIES ACUÁTICAS DE CULTIVO </v>
      </c>
      <c r="P257" t="str">
        <f>INDEX(#REF!,MATCH(PIs[[#This Row],[SGUID]],#REF!,0),2)</f>
        <v>-</v>
      </c>
      <c r="Q257">
        <f>INDEX(#REF!,MATCH(PIs[[#This Row],[SGUID]],#REF!,0),3)</f>
        <v>2009</v>
      </c>
      <c r="R257" t="s">
        <v>412</v>
      </c>
      <c r="S257" t="str">
        <f>INDEX(#REF!,MATCH(PIs[[#This Row],[SSGUID]],#REF!,0),1)</f>
        <v>AQ 22.03 Almacenamiento de alimentos para especies acuáticas de cultivo</v>
      </c>
      <c r="T257" t="str">
        <f>INDEX(#REF!,MATCH(PIs[[#This Row],[SSGUID]],#REF!,0),2)</f>
        <v>-</v>
      </c>
      <c r="U257" t="str">
        <f>INDEX(S2PQ_relational[],MATCH(PIs[[#This Row],[GUID]],S2PQ_relational[PIGUID],0),2)</f>
        <v>2EtW1EAPpAKFX3k6JZK82S</v>
      </c>
      <c r="V257" t="b">
        <v>0</v>
      </c>
    </row>
    <row r="258" spans="1:22" ht="409.5" x14ac:dyDescent="0.25">
      <c r="A258" t="s">
        <v>1658</v>
      </c>
      <c r="C258" t="s">
        <v>1659</v>
      </c>
      <c r="D258" t="s">
        <v>1660</v>
      </c>
      <c r="E258" t="s">
        <v>1661</v>
      </c>
      <c r="F258" t="s">
        <v>1662</v>
      </c>
      <c r="G258" s="48" t="s">
        <v>1663</v>
      </c>
      <c r="H258" t="s">
        <v>48</v>
      </c>
      <c r="I258" t="str">
        <f>INDEX(Level[Level],MATCH(PIs[[#This Row],[L]],Level[GUID],0),1)</f>
        <v>Obligación Mayor</v>
      </c>
      <c r="N258" t="s">
        <v>545</v>
      </c>
      <c r="O258" t="str">
        <f>INDEX(#REF!,MATCH(PIs[[#This Row],[SGUID]],#REF!,0),1)</f>
        <v>AQ 20 BIENESTAR, GESTIÓN Y CRÍA DE ESPECIES ACUÁTICAS DE CULTIVO (en todos los puntos de la cadena de producción)</v>
      </c>
      <c r="P258" t="str">
        <f>INDEX(#REF!,MATCH(PIs[[#This Row],[SGUID]],#REF!,0),2)</f>
        <v>-</v>
      </c>
      <c r="Q258">
        <f>INDEX(#REF!,MATCH(PIs[[#This Row],[SGUID]],#REF!,0),3)</f>
        <v>1902</v>
      </c>
      <c r="R258" t="s">
        <v>633</v>
      </c>
      <c r="S258" t="str">
        <f>INDEX(#REF!,MATCH(PIs[[#This Row],[SSGUID]],#REF!,0),1)</f>
        <v>AQ 20.08 Bioseguridad</v>
      </c>
      <c r="T258" t="str">
        <f>INDEX(#REF!,MATCH(PIs[[#This Row],[SSGUID]],#REF!,0),2)</f>
        <v>-</v>
      </c>
      <c r="U258">
        <f>INDEX(S2PQ_relational[],MATCH(PIs[[#This Row],[GUID]],S2PQ_relational[PIGUID],0),2)</f>
        <v>0</v>
      </c>
      <c r="V258" t="b">
        <v>0</v>
      </c>
    </row>
  </sheetData>
  <phoneticPr fontId="1"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1FB77-D10E-4090-AA6C-D7A5B76CD299}">
  <dimension ref="A1:AC341"/>
  <sheetViews>
    <sheetView zoomScale="70" zoomScaleNormal="70" workbookViewId="0">
      <selection activeCell="A3" sqref="A3"/>
    </sheetView>
  </sheetViews>
  <sheetFormatPr defaultRowHeight="15" x14ac:dyDescent="0.25"/>
  <cols>
    <col min="6" max="6" width="12.85546875" customWidth="1"/>
    <col min="11" max="11" width="9" customWidth="1"/>
    <col min="16" max="16" width="13.7109375" customWidth="1"/>
    <col min="17" max="17" width="16.7109375" customWidth="1"/>
    <col min="18" max="18" width="48.85546875" bestFit="1" customWidth="1"/>
    <col min="24" max="24" width="12.85546875" bestFit="1" customWidth="1"/>
    <col min="26" max="26" width="19.28515625" customWidth="1"/>
    <col min="29" max="29" width="28.7109375" bestFit="1" customWidth="1"/>
  </cols>
  <sheetData>
    <row r="1" spans="1:29" ht="14.85" customHeight="1" x14ac:dyDescent="0.25">
      <c r="A1" s="88" t="s">
        <v>1664</v>
      </c>
      <c r="B1" s="88"/>
      <c r="C1" s="88"/>
      <c r="D1" s="88"/>
      <c r="F1" s="88" t="s">
        <v>1665</v>
      </c>
      <c r="G1" s="88"/>
      <c r="H1" s="88"/>
      <c r="I1" s="88"/>
      <c r="K1" s="88" t="s">
        <v>1666</v>
      </c>
      <c r="L1" s="88"/>
      <c r="M1" s="88"/>
      <c r="N1" s="88"/>
      <c r="P1" s="88" t="s">
        <v>1667</v>
      </c>
      <c r="Q1" s="88"/>
      <c r="R1" s="88"/>
      <c r="S1" s="88"/>
      <c r="T1" s="88"/>
      <c r="U1" s="88"/>
      <c r="V1" s="88"/>
    </row>
    <row r="2" spans="1:29" x14ac:dyDescent="0.25">
      <c r="A2" t="s">
        <v>32</v>
      </c>
      <c r="B2" t="s">
        <v>33</v>
      </c>
      <c r="C2" t="s">
        <v>34</v>
      </c>
      <c r="D2" t="s">
        <v>35</v>
      </c>
      <c r="F2" t="s">
        <v>32</v>
      </c>
      <c r="G2" t="s">
        <v>33</v>
      </c>
      <c r="H2" t="s">
        <v>34</v>
      </c>
      <c r="I2" t="s">
        <v>35</v>
      </c>
      <c r="K2" t="s">
        <v>36</v>
      </c>
      <c r="L2" t="s">
        <v>37</v>
      </c>
      <c r="M2" t="s">
        <v>38</v>
      </c>
      <c r="N2" t="s">
        <v>35</v>
      </c>
      <c r="P2" t="s">
        <v>1668</v>
      </c>
      <c r="Q2" t="s">
        <v>1669</v>
      </c>
      <c r="R2" t="s">
        <v>1670</v>
      </c>
      <c r="S2" t="s">
        <v>1671</v>
      </c>
      <c r="T2" t="s">
        <v>1672</v>
      </c>
      <c r="U2" t="s">
        <v>19</v>
      </c>
      <c r="V2" t="s">
        <v>1673</v>
      </c>
      <c r="X2" t="s">
        <v>1668</v>
      </c>
      <c r="Y2" t="s">
        <v>1669</v>
      </c>
      <c r="Z2" t="s">
        <v>1670</v>
      </c>
      <c r="AA2" t="s">
        <v>1671</v>
      </c>
      <c r="AB2" t="s">
        <v>1672</v>
      </c>
      <c r="AC2" t="s">
        <v>19</v>
      </c>
    </row>
    <row r="3" spans="1:29" x14ac:dyDescent="0.25">
      <c r="A3" s="69" t="s">
        <v>50</v>
      </c>
      <c r="B3" s="69" t="s">
        <v>1674</v>
      </c>
      <c r="C3" t="s">
        <v>1674</v>
      </c>
      <c r="F3" t="s">
        <v>1383</v>
      </c>
      <c r="G3" t="str">
        <f>INDEX(#REF!,MATCH(unique_sections[[#This Row],[SGUID]],#REF!,0),1)</f>
        <v>AQ 01 HISTORIAL Y MANEJO DEL SITIO</v>
      </c>
      <c r="H3" t="str">
        <f>INDEX(#REF!,MATCH(unique_sections[[#This Row],[SGUID]],#REF!,0),2)</f>
        <v>Una de las características clave de la producción sostenible es que los conocimientos específicos del sitio y la experiencia práctica se integran continuamente en la planificación del manejo y las prácticas para el futuro. Esta sección tiene el objetivo de asegurar que el terreno, los edificios y otras instalaciones que constituyen la granja se gestionen legalmente de forma adecuada a fin de garantizar la inocuidad alimentaria y la sostenibilidad.</v>
      </c>
      <c r="I3">
        <f>INDEX(#REF!,MATCH(unique_sections[[#This Row],[SGUID]],#REF!,0),3)</f>
        <v>6</v>
      </c>
      <c r="K3" t="s">
        <v>50</v>
      </c>
      <c r="L3" t="str">
        <f>INDEX(#REF!,MATCH(unique_sub[[#This Row],[SSGUID]],#REF!,0),1)</f>
        <v>-</v>
      </c>
      <c r="M3" t="str">
        <f>INDEX(#REF!,MATCH(unique_sub[[#This Row],[SSGUID]],#REF!,0),2)</f>
        <v>-</v>
      </c>
      <c r="N3">
        <f>INDEX(#REF!,MATCH(unique_sub[[#This Row],[SSGUID]],#REF!,0),3)</f>
        <v>0</v>
      </c>
      <c r="P3" t="s">
        <v>49</v>
      </c>
      <c r="Q3" t="s">
        <v>50</v>
      </c>
      <c r="R3" s="40" t="str">
        <f t="shared" ref="R3:R30" si="0">P3&amp;Q3</f>
        <v>2PY4EEd6KbBqNYrQrNPBD45TvyR0UgB0EOmnMkFaZftX</v>
      </c>
      <c r="S3" s="40">
        <f>INDEX(#REF!,MATCH(P3,#REF!,0),3)</f>
        <v>2</v>
      </c>
      <c r="T3" s="40">
        <f>INDEX(#REF!,MATCH(Q3,#REF!,0),3)</f>
        <v>0</v>
      </c>
      <c r="V3">
        <f>COUNTIF(Z:Z,sectionsubsection[[#This Row],[Title]])</f>
        <v>1</v>
      </c>
      <c r="Z3" s="40" t="s">
        <v>1675</v>
      </c>
      <c r="AA3" s="40" t="e">
        <f>INDEX(#REF!,MATCH(X3,#REF!,0),3)</f>
        <v>#N/A</v>
      </c>
      <c r="AB3" s="40" t="e">
        <f>INDEX(#REF!,MATCH(Y3,#REF!,0),3)</f>
        <v>#N/A</v>
      </c>
      <c r="AC3" t="s">
        <v>1676</v>
      </c>
    </row>
    <row r="4" spans="1:29" ht="45" x14ac:dyDescent="0.25">
      <c r="A4" s="70" t="s">
        <v>1677</v>
      </c>
      <c r="B4" s="71" t="s">
        <v>1677</v>
      </c>
      <c r="C4" s="48" t="s">
        <v>1674</v>
      </c>
      <c r="D4">
        <v>120304</v>
      </c>
      <c r="F4" t="s">
        <v>327</v>
      </c>
      <c r="G4" t="str">
        <f>INDEX(#REF!,MATCH(unique_sections[[#This Row],[SGUID]],#REF!,0),1)</f>
        <v>AQ 02 DOCUMENTOS INTERNOS</v>
      </c>
      <c r="H4" t="str">
        <f>INDEX(#REF!,MATCH(unique_sections[[#This Row],[SGUID]],#REF!,0),2)</f>
        <v>-</v>
      </c>
      <c r="I4">
        <f>INDEX(#REF!,MATCH(unique_sections[[#This Row],[SGUID]],#REF!,0),3)</f>
        <v>103</v>
      </c>
      <c r="K4" t="s">
        <v>1484</v>
      </c>
      <c r="L4" t="str">
        <f>INDEX(#REF!,MATCH(unique_sub[[#This Row],[SSGUID]],#REF!,0),1)</f>
        <v>AQ 01.01 Historial del sitio</v>
      </c>
      <c r="M4" t="str">
        <f>INDEX(#REF!,MATCH(unique_sub[[#This Row],[SSGUID]],#REF!,0),2)</f>
        <v>-</v>
      </c>
      <c r="N4">
        <f>INDEX(#REF!,MATCH(unique_sub[[#This Row],[SSGUID]],#REF!,0),3)</f>
        <v>1</v>
      </c>
      <c r="P4" t="s">
        <v>57</v>
      </c>
      <c r="Q4" t="s">
        <v>58</v>
      </c>
      <c r="R4" s="40" t="str">
        <f t="shared" si="0"/>
        <v>2jUiyLvMOWJh04zKpLzls857CpNqy9lJZPIEGl3cpn84</v>
      </c>
      <c r="S4" s="40">
        <f>INDEX(#REF!,MATCH(P4,#REF!,0),3)</f>
        <v>3</v>
      </c>
      <c r="T4" s="40">
        <f>INDEX(#REF!,MATCH(Q4,#REF!,0),3)</f>
        <v>401</v>
      </c>
      <c r="V4">
        <f>COUNTIF(Z:Z,sectionsubsection[[#This Row],[Title]])</f>
        <v>1</v>
      </c>
      <c r="Z4" s="49" t="s">
        <v>1678</v>
      </c>
      <c r="AA4" s="49" t="e">
        <f>INDEX(#REF!,MATCH(X4,#REF!,0),3)</f>
        <v>#N/A</v>
      </c>
      <c r="AB4" s="49" t="e">
        <f>INDEX(#REF!,MATCH(Y4,#REF!,0),3)</f>
        <v>#N/A</v>
      </c>
      <c r="AC4" t="s">
        <v>1679</v>
      </c>
    </row>
    <row r="5" spans="1:29" ht="60" x14ac:dyDescent="0.25">
      <c r="A5" s="69" t="s">
        <v>1680</v>
      </c>
      <c r="B5" s="72" t="s">
        <v>1680</v>
      </c>
      <c r="C5" s="48"/>
      <c r="D5">
        <v>25</v>
      </c>
      <c r="F5" t="s">
        <v>49</v>
      </c>
      <c r="G5" t="str">
        <f>INDEX(#REF!,MATCH(unique_sections[[#This Row],[SGUID]],#REF!,0),1)</f>
        <v>AQ 03 HIGIENE</v>
      </c>
      <c r="H5" t="str">
        <f>INDEX(#REF!,MATCH(unique_sections[[#This Row],[SGUID]],#REF!,0),2)</f>
        <v>Las personas son clave para prevenir la contaminación del producto. Los trabajadores de la granja, los contratistas y los propios productores abogan por la integridad e inocuidad del producto. La educación y la formación ayudarán a progresar hacia una producción segura. El propósito de esta sección es garantizar las buenas prácticas para disminuir los riesgos para la higiene asociados al producto, que todos los trabajadores comprendan los requisitos y que sean competentes en el desempeño de sus tareas.</v>
      </c>
      <c r="I5">
        <f>INDEX(#REF!,MATCH(unique_sections[[#This Row],[SGUID]],#REF!,0),3)</f>
        <v>2</v>
      </c>
      <c r="K5" t="s">
        <v>1403</v>
      </c>
      <c r="L5" t="str">
        <f>INDEX(#REF!,MATCH(unique_sub[[#This Row],[SSGUID]],#REF!,0),1)</f>
        <v>AQ 01.02 Manejo del sitio</v>
      </c>
      <c r="M5" t="str">
        <f>INDEX(#REF!,MATCH(unique_sub[[#This Row],[SSGUID]],#REF!,0),2)</f>
        <v>-</v>
      </c>
      <c r="N5">
        <f>INDEX(#REF!,MATCH(unique_sub[[#This Row],[SSGUID]],#REF!,0),3)</f>
        <v>101</v>
      </c>
      <c r="P5" t="s">
        <v>49</v>
      </c>
      <c r="Q5" t="s">
        <v>50</v>
      </c>
      <c r="R5" s="40" t="str">
        <f t="shared" si="0"/>
        <v>2PY4EEd6KbBqNYrQrNPBD45TvyR0UgB0EOmnMkFaZftX</v>
      </c>
      <c r="S5" s="40">
        <f>INDEX(#REF!,MATCH(P5,#REF!,0),3)</f>
        <v>2</v>
      </c>
      <c r="T5" s="40">
        <f>INDEX(#REF!,MATCH(Q5,#REF!,0),3)</f>
        <v>0</v>
      </c>
      <c r="V5">
        <f>COUNTIF(Z:Z,sectionsubsection[[#This Row],[Title]])</f>
        <v>1</v>
      </c>
      <c r="Z5" s="49" t="s">
        <v>1681</v>
      </c>
      <c r="AA5" s="49" t="e">
        <f>INDEX(#REF!,MATCH(X5,#REF!,0),3)</f>
        <v>#N/A</v>
      </c>
      <c r="AB5" s="49" t="e">
        <f>INDEX(#REF!,MATCH(Y5,#REF!,0),3)</f>
        <v>#N/A</v>
      </c>
      <c r="AC5" t="s">
        <v>1682</v>
      </c>
    </row>
    <row r="6" spans="1:29" ht="60" x14ac:dyDescent="0.25">
      <c r="A6" s="70" t="s">
        <v>1683</v>
      </c>
      <c r="B6" s="71" t="s">
        <v>1683</v>
      </c>
      <c r="C6" s="48"/>
      <c r="D6">
        <v>28</v>
      </c>
      <c r="F6" t="s">
        <v>57</v>
      </c>
      <c r="G6" t="str">
        <f>INDEX(#REF!,MATCH(unique_sections[[#This Row],[SGUID]],#REF!,0),1)</f>
        <v>AQ 04 BIENESTAR INTEGRAL DE LOS TRABAJADORES: SALUD, SEGURIDAD Y BIENESTAR</v>
      </c>
      <c r="H6" t="str">
        <f>INDEX(#REF!,MATCH(unique_sections[[#This Row],[SGUID]],#REF!,0),2)</f>
        <v xml:space="preserve">Las personas son la clave para el funcionamiento eficiente y seguro de la granja. Los trabajadores, los contratistas y los propios productores abogan por su propia salud y seguridad, y por la protección del medio ambiente. La educación y la formación de estas personas contribuyen al progreso hacia la sostenibilidad y al crecimiento del capital social. El objetivo de esta sección es asegurar unas prácticas seguras en el lugar de trabajo y que todos los trabajadores comprendan y posean las competencias necesarias para realizar sus tareas, que cuenten con equipo adecuado para trabajar de forma segura y que, en caso de accidente, puedan recibir asistencia en el momento adecuado y de la forma oportuna. </v>
      </c>
      <c r="I6">
        <f>INDEX(#REF!,MATCH(unique_sections[[#This Row],[SGUID]],#REF!,0),3)</f>
        <v>3</v>
      </c>
      <c r="K6" t="s">
        <v>1384</v>
      </c>
      <c r="L6" t="str">
        <f>INDEX(#REF!,MATCH(unique_sub[[#This Row],[SSGUID]],#REF!,0),1)</f>
        <v>AQ 01.03 Marco legislativo</v>
      </c>
      <c r="M6" t="str">
        <f>INDEX(#REF!,MATCH(unique_sub[[#This Row],[SSGUID]],#REF!,0),2)</f>
        <v>-</v>
      </c>
      <c r="N6">
        <f>INDEX(#REF!,MATCH(unique_sub[[#This Row],[SSGUID]],#REF!,0),3)</f>
        <v>102</v>
      </c>
      <c r="P6" t="s">
        <v>57</v>
      </c>
      <c r="Q6" t="s">
        <v>71</v>
      </c>
      <c r="R6" s="40" t="str">
        <f t="shared" si="0"/>
        <v>2jUiyLvMOWJh04zKpLzls84owgIkC6nXLa7lsm0MrLOO</v>
      </c>
      <c r="S6" s="40">
        <f>INDEX(#REF!,MATCH(P6,#REF!,0),3)</f>
        <v>3</v>
      </c>
      <c r="T6" s="40">
        <f>INDEX(#REF!,MATCH(Q6,#REF!,0),3)</f>
        <v>4</v>
      </c>
      <c r="V6">
        <f>COUNTIF(Z:Z,sectionsubsection[[#This Row],[Title]])</f>
        <v>1</v>
      </c>
      <c r="Z6" s="49" t="s">
        <v>1684</v>
      </c>
      <c r="AA6" s="49" t="e">
        <f>INDEX(#REF!,MATCH(X6,#REF!,0),3)</f>
        <v>#N/A</v>
      </c>
      <c r="AB6" s="49" t="e">
        <f>INDEX(#REF!,MATCH(Y6,#REF!,0),3)</f>
        <v>#N/A</v>
      </c>
      <c r="AC6" t="s">
        <v>1685</v>
      </c>
    </row>
    <row r="7" spans="1:29" ht="45" x14ac:dyDescent="0.25">
      <c r="A7" s="69" t="s">
        <v>1686</v>
      </c>
      <c r="B7" s="72" t="s">
        <v>1686</v>
      </c>
      <c r="C7" s="48"/>
      <c r="D7">
        <v>29</v>
      </c>
      <c r="F7" t="s">
        <v>1340</v>
      </c>
      <c r="G7" t="str">
        <f>INDEX(#REF!,MATCH(unique_sections[[#This Row],[SGUID]],#REF!,0),1)</f>
        <v>AQ 05 ACTIVIDADES SUBCONTRATADAS (SUBCONTRATISTAS)</v>
      </c>
      <c r="H7" t="str">
        <f>INDEX(#REF!,MATCH(unique_sections[[#This Row],[SGUID]],#REF!,0),2)</f>
        <v>La subcontratación es la práctica de asignar o externalizar parte de las obligaciones y tareas bajo un contrato a otra parte, que recibe el nombre de subcontratista.</v>
      </c>
      <c r="I7">
        <f>INDEX(#REF!,MATCH(unique_sections[[#This Row],[SGUID]],#REF!,0),3)</f>
        <v>405</v>
      </c>
      <c r="K7" t="s">
        <v>71</v>
      </c>
      <c r="L7" t="str">
        <f>INDEX(#REF!,MATCH(unique_sub[[#This Row],[SSGUID]],#REF!,0),1)</f>
        <v>AQ 04.01 Salud y seguridad ocupacional de los trabajadores</v>
      </c>
      <c r="M7" t="str">
        <f>INDEX(#REF!,MATCH(unique_sub[[#This Row],[SSGUID]],#REF!,0),2)</f>
        <v>-</v>
      </c>
      <c r="N7">
        <f>INDEX(#REF!,MATCH(unique_sub[[#This Row],[SSGUID]],#REF!,0),3)</f>
        <v>4</v>
      </c>
      <c r="P7" t="s">
        <v>78</v>
      </c>
      <c r="Q7" t="s">
        <v>79</v>
      </c>
      <c r="R7" s="40" t="str">
        <f t="shared" si="0"/>
        <v>6wlTC8ogftkq4iCmKwM5w962pcFPkt77OZum9a77v4Bc</v>
      </c>
      <c r="S7" s="40">
        <f>INDEX(#REF!,MATCH(P7,#REF!,0),3)</f>
        <v>5</v>
      </c>
      <c r="T7" s="40">
        <f>INDEX(#REF!,MATCH(Q7,#REF!,0),3)</f>
        <v>2802</v>
      </c>
      <c r="V7">
        <f>COUNTIF(Z:Z,sectionsubsection[[#This Row],[Title]])</f>
        <v>1</v>
      </c>
      <c r="Z7" s="49" t="s">
        <v>1687</v>
      </c>
      <c r="AA7" s="49" t="e">
        <f>INDEX(#REF!,MATCH(X7,#REF!,0),3)</f>
        <v>#N/A</v>
      </c>
      <c r="AB7" s="49" t="e">
        <f>INDEX(#REF!,MATCH(Y7,#REF!,0),3)</f>
        <v>#N/A</v>
      </c>
      <c r="AC7" t="s">
        <v>1688</v>
      </c>
    </row>
    <row r="8" spans="1:29" ht="45" x14ac:dyDescent="0.25">
      <c r="A8" s="70" t="s">
        <v>1691</v>
      </c>
      <c r="B8" s="71" t="s">
        <v>1691</v>
      </c>
      <c r="C8" s="48"/>
      <c r="D8">
        <v>21</v>
      </c>
      <c r="F8" t="s">
        <v>1249</v>
      </c>
      <c r="G8" t="str">
        <f>INDEX(#REF!,MATCH(unique_sections[[#This Row],[SGUID]],#REF!,0),1)</f>
        <v>AQ 06 GESTIÓN AMBIENTAL Y DE LA BIODIVERSIDAD</v>
      </c>
      <c r="H8" t="str">
        <f>INDEX(#REF!,MATCH(unique_sections[[#This Row],[SGUID]],#REF!,0),2)</f>
        <v>-</v>
      </c>
      <c r="I8">
        <f>INDEX(#REF!,MATCH(unique_sections[[#This Row],[SGUID]],#REF!,0),3)</f>
        <v>5</v>
      </c>
      <c r="K8" t="s">
        <v>58</v>
      </c>
      <c r="L8" t="str">
        <f>INDEX(#REF!,MATCH(unique_sub[[#This Row],[SSGUID]],#REF!,0),1)</f>
        <v>AQ 04.02 Formación y responsabilidades asignadas</v>
      </c>
      <c r="M8" t="str">
        <f>INDEX(#REF!,MATCH(unique_sub[[#This Row],[SSGUID]],#REF!,0),2)</f>
        <v>-</v>
      </c>
      <c r="N8">
        <f>INDEX(#REF!,MATCH(unique_sub[[#This Row],[SSGUID]],#REF!,0),3)</f>
        <v>401</v>
      </c>
      <c r="P8" t="s">
        <v>78</v>
      </c>
      <c r="Q8" t="s">
        <v>79</v>
      </c>
      <c r="R8" s="40" t="str">
        <f t="shared" si="0"/>
        <v>6wlTC8ogftkq4iCmKwM5w962pcFPkt77OZum9a77v4Bc</v>
      </c>
      <c r="S8" s="40">
        <f>INDEX(#REF!,MATCH(P8,#REF!,0),3)</f>
        <v>5</v>
      </c>
      <c r="T8" s="40">
        <f>INDEX(#REF!,MATCH(Q8,#REF!,0),3)</f>
        <v>2802</v>
      </c>
      <c r="V8">
        <f>COUNTIF(Z:Z,sectionsubsection[[#This Row],[Title]])</f>
        <v>1</v>
      </c>
      <c r="Z8" s="49" t="s">
        <v>1689</v>
      </c>
      <c r="AA8" s="49" t="e">
        <f>INDEX(#REF!,MATCH(X8,#REF!,0),3)</f>
        <v>#N/A</v>
      </c>
      <c r="AB8" s="49" t="e">
        <f>INDEX(#REF!,MATCH(Y8,#REF!,0),3)</f>
        <v>#N/A</v>
      </c>
      <c r="AC8" t="s">
        <v>1690</v>
      </c>
    </row>
    <row r="9" spans="1:29" ht="45" x14ac:dyDescent="0.25">
      <c r="A9" s="69" t="s">
        <v>1694</v>
      </c>
      <c r="B9" s="72" t="s">
        <v>1694</v>
      </c>
      <c r="C9" s="48"/>
      <c r="D9">
        <v>32</v>
      </c>
      <c r="F9" t="s">
        <v>1012</v>
      </c>
      <c r="G9" t="str">
        <f>INDEX(#REF!,MATCH(unique_sections[[#This Row],[SGUID]],#REF!,0),1)</f>
        <v>AQ 07 CONSERVACIÓN</v>
      </c>
      <c r="H9" t="str">
        <f>INDEX(#REF!,MATCH(unique_sections[[#This Row],[SGUID]],#REF!,0),2)</f>
        <v>Hay un vínculo intrínseco entre la producción agropecuaria y el medio ambiente. La gestión de la vida silvestre y el paisaje es de gran importancia. La abundancia y diversidad de la flora y fauna contribuyen a mejorar las especies y la diversidad estructural del terreno y del paisaje.</v>
      </c>
      <c r="I9">
        <f>INDEX(#REF!,MATCH(unique_sections[[#This Row],[SGUID]],#REF!,0),3)</f>
        <v>604</v>
      </c>
      <c r="K9" t="s">
        <v>1560</v>
      </c>
      <c r="L9" t="str">
        <f>INDEX(#REF!,MATCH(unique_sub[[#This Row],[SSGUID]],#REF!,0),1)</f>
        <v>AQ 04.03 Peligros para los trabajadores y primeros auxilios</v>
      </c>
      <c r="M9" t="str">
        <f>INDEX(#REF!,MATCH(unique_sub[[#This Row],[SSGUID]],#REF!,0),2)</f>
        <v>-</v>
      </c>
      <c r="N9">
        <f>INDEX(#REF!,MATCH(unique_sub[[#This Row],[SSGUID]],#REF!,0),3)</f>
        <v>402</v>
      </c>
      <c r="P9" t="s">
        <v>78</v>
      </c>
      <c r="Q9" t="s">
        <v>79</v>
      </c>
      <c r="R9" s="40" t="str">
        <f t="shared" si="0"/>
        <v>6wlTC8ogftkq4iCmKwM5w962pcFPkt77OZum9a77v4Bc</v>
      </c>
      <c r="S9" s="40">
        <f>INDEX(#REF!,MATCH(P9,#REF!,0),3)</f>
        <v>5</v>
      </c>
      <c r="T9" s="40">
        <f>INDEX(#REF!,MATCH(Q9,#REF!,0),3)</f>
        <v>2802</v>
      </c>
      <c r="V9">
        <f>COUNTIF(Z:Z,sectionsubsection[[#This Row],[Title]])</f>
        <v>1</v>
      </c>
      <c r="Z9" s="49" t="s">
        <v>1692</v>
      </c>
      <c r="AA9" s="49" t="e">
        <f>INDEX(#REF!,MATCH(X9,#REF!,0),3)</f>
        <v>#N/A</v>
      </c>
      <c r="AB9" s="49" t="e">
        <f>INDEX(#REF!,MATCH(Y9,#REF!,0),3)</f>
        <v>#N/A</v>
      </c>
      <c r="AC9" t="s">
        <v>1693</v>
      </c>
    </row>
    <row r="10" spans="1:29" ht="105" x14ac:dyDescent="0.25">
      <c r="A10" s="70" t="s">
        <v>1697</v>
      </c>
      <c r="B10" s="71" t="s">
        <v>1698</v>
      </c>
      <c r="C10" s="48" t="s">
        <v>1674</v>
      </c>
      <c r="D10">
        <v>3005</v>
      </c>
      <c r="F10" t="s">
        <v>1052</v>
      </c>
      <c r="G10" t="str">
        <f>INDEX(#REF!,MATCH(unique_sections[[#This Row],[SGUID]],#REF!,0),1)</f>
        <v>AQ 08 RECLAMACIONES</v>
      </c>
      <c r="H10" t="str">
        <f>INDEX(#REF!,MATCH(unique_sections[[#This Row],[SGUID]],#REF!,0),2)</f>
        <v>La gestión de las reclamaciones conducirá a un mejor sistema de producción en general.</v>
      </c>
      <c r="I10">
        <f>INDEX(#REF!,MATCH(unique_sections[[#This Row],[SGUID]],#REF!,0),3)</f>
        <v>705</v>
      </c>
      <c r="K10" t="s">
        <v>1326</v>
      </c>
      <c r="L10" t="str">
        <f>INDEX(#REF!,MATCH(unique_sub[[#This Row],[SSGUID]],#REF!,0),1)</f>
        <v>AQ 04.04 Equipos de protección individual</v>
      </c>
      <c r="M10" t="str">
        <f>INDEX(#REF!,MATCH(unique_sub[[#This Row],[SSGUID]],#REF!,0),2)</f>
        <v>-</v>
      </c>
      <c r="N10">
        <f>INDEX(#REF!,MATCH(unique_sub[[#This Row],[SSGUID]],#REF!,0),3)</f>
        <v>403</v>
      </c>
      <c r="P10" t="s">
        <v>78</v>
      </c>
      <c r="Q10" t="s">
        <v>79</v>
      </c>
      <c r="R10" s="40" t="str">
        <f t="shared" si="0"/>
        <v>6wlTC8ogftkq4iCmKwM5w962pcFPkt77OZum9a77v4Bc</v>
      </c>
      <c r="S10" s="40">
        <f>INDEX(#REF!,MATCH(P10,#REF!,0),3)</f>
        <v>5</v>
      </c>
      <c r="T10" s="40">
        <f>INDEX(#REF!,MATCH(Q10,#REF!,0),3)</f>
        <v>2802</v>
      </c>
      <c r="V10">
        <f>COUNTIF(Z:Z,sectionsubsection[[#This Row],[Title]])</f>
        <v>1</v>
      </c>
      <c r="Z10" s="49" t="s">
        <v>1695</v>
      </c>
      <c r="AA10" s="49" t="e">
        <f>INDEX(#REF!,MATCH(X10,#REF!,0),3)</f>
        <v>#N/A</v>
      </c>
      <c r="AB10" s="49" t="e">
        <f>INDEX(#REF!,MATCH(Y10,#REF!,0),3)</f>
        <v>#N/A</v>
      </c>
      <c r="AC10" t="s">
        <v>1696</v>
      </c>
    </row>
    <row r="11" spans="1:29" ht="409.5" x14ac:dyDescent="0.25">
      <c r="A11" s="69" t="s">
        <v>1383</v>
      </c>
      <c r="B11" s="72" t="s">
        <v>2944</v>
      </c>
      <c r="C11" s="48" t="s">
        <v>1699</v>
      </c>
      <c r="D11">
        <v>6</v>
      </c>
      <c r="F11" t="s">
        <v>1110</v>
      </c>
      <c r="G11" t="str">
        <f>INDEX(#REF!,MATCH(unique_sections[[#This Row],[SGUID]],#REF!,0),1)</f>
        <v>AQ 09 PROCEDIMIENTO DE RECUPERACIÓN Y RETIRADA</v>
      </c>
      <c r="H11" t="str">
        <f>INDEX(#REF!,MATCH(unique_sections[[#This Row],[SGUID]],#REF!,0),2)</f>
        <v>-</v>
      </c>
      <c r="I11">
        <f>INDEX(#REF!,MATCH(unique_sections[[#This Row],[SGUID]],#REF!,0),3)</f>
        <v>706</v>
      </c>
      <c r="K11" t="s">
        <v>1319</v>
      </c>
      <c r="L11" t="str">
        <f>INDEX(#REF!,MATCH(unique_sub[[#This Row],[SSGUID]],#REF!,0),1)</f>
        <v>AQ 04.05 Bienestar de los trabajadores</v>
      </c>
      <c r="M11" t="str">
        <f>INDEX(#REF!,MATCH(unique_sub[[#This Row],[SSGUID]],#REF!,0),2)</f>
        <v>-</v>
      </c>
      <c r="N11">
        <f>INDEX(#REF!,MATCH(unique_sub[[#This Row],[SSGUID]],#REF!,0),3)</f>
        <v>404</v>
      </c>
      <c r="P11" t="s">
        <v>78</v>
      </c>
      <c r="Q11" t="s">
        <v>104</v>
      </c>
      <c r="R11" s="40" t="str">
        <f t="shared" si="0"/>
        <v>6wlTC8ogftkq4iCmKwM5w9zq9mC4X4axaBhi2FBiFDN</v>
      </c>
      <c r="S11" s="40">
        <f>INDEX(#REF!,MATCH(P11,#REF!,0),3)</f>
        <v>5</v>
      </c>
      <c r="T11" s="40">
        <f>INDEX(#REF!,MATCH(Q11,#REF!,0),3)</f>
        <v>2805</v>
      </c>
      <c r="V11">
        <f>COUNTIF(Z:Z,sectionsubsection[[#This Row],[Title]])</f>
        <v>1</v>
      </c>
      <c r="Z11" s="49" t="s">
        <v>1700</v>
      </c>
      <c r="AA11" s="49" t="e">
        <f>INDEX(#REF!,MATCH(X11,#REF!,0),3)</f>
        <v>#N/A</v>
      </c>
      <c r="AB11" s="49" t="e">
        <f>INDEX(#REF!,MATCH(Y11,#REF!,0),3)</f>
        <v>#N/A</v>
      </c>
      <c r="AC11" t="s">
        <v>1701</v>
      </c>
    </row>
    <row r="12" spans="1:29" ht="45" x14ac:dyDescent="0.25">
      <c r="A12" s="70" t="s">
        <v>1484</v>
      </c>
      <c r="B12" s="71" t="s">
        <v>2945</v>
      </c>
      <c r="C12" s="48" t="s">
        <v>1674</v>
      </c>
      <c r="D12">
        <v>1</v>
      </c>
      <c r="F12" t="s">
        <v>270</v>
      </c>
      <c r="G12" t="str">
        <f>INDEX(#REF!,MATCH(unique_sections[[#This Row],[SGUID]],#REF!,0),1)</f>
        <v>AQ 10 PROTECCIÓN DE LOS ALIMENTOS</v>
      </c>
      <c r="H12" t="str">
        <f>INDEX(#REF!,MATCH(unique_sections[[#This Row],[SGUID]],#REF!,0),2)</f>
        <v>La inocuidad de los alimentos y las bebidas y sus cadenas de suministro de todo tipo frente a ataques maliciosos (incluidos los ataques de motivación ideológica) que llevan a la contaminación o insuficiencia del suministro.</v>
      </c>
      <c r="I12">
        <f>INDEX(#REF!,MATCH(unique_sections[[#This Row],[SGUID]],#REF!,0),3)</f>
        <v>8</v>
      </c>
      <c r="K12" t="s">
        <v>1528</v>
      </c>
      <c r="L12" t="str">
        <f>INDEX(#REF!,MATCH(unique_sub[[#This Row],[SSGUID]],#REF!,0),1)</f>
        <v>AQ 06.01 Identificación de residuos y contaminantes</v>
      </c>
      <c r="M12" t="str">
        <f>INDEX(#REF!,MATCH(unique_sub[[#This Row],[SSGUID]],#REF!,0),2)</f>
        <v>-</v>
      </c>
      <c r="N12">
        <f>INDEX(#REF!,MATCH(unique_sub[[#This Row],[SSGUID]],#REF!,0),3)</f>
        <v>6</v>
      </c>
      <c r="P12" t="s">
        <v>78</v>
      </c>
      <c r="Q12" t="s">
        <v>111</v>
      </c>
      <c r="R12" s="40" t="str">
        <f t="shared" si="0"/>
        <v>6wlTC8ogftkq4iCmKwM5w95WJHGPTTWb7MtMDRBmMa6c</v>
      </c>
      <c r="S12" s="40">
        <f>INDEX(#REF!,MATCH(P12,#REF!,0),3)</f>
        <v>5</v>
      </c>
      <c r="T12" s="40">
        <f>INDEX(#REF!,MATCH(Q12,#REF!,0),3)</f>
        <v>2803</v>
      </c>
      <c r="V12">
        <f>COUNTIF(Z:Z,sectionsubsection[[#This Row],[Title]])</f>
        <v>1</v>
      </c>
      <c r="Z12" s="49" t="s">
        <v>1702</v>
      </c>
      <c r="AA12" s="49" t="e">
        <f>INDEX(#REF!,MATCH(X12,#REF!,0),3)</f>
        <v>#N/A</v>
      </c>
      <c r="AB12" s="49" t="e">
        <f>INDEX(#REF!,MATCH(Y12,#REF!,0),3)</f>
        <v>#N/A</v>
      </c>
      <c r="AC12" t="s">
        <v>1703</v>
      </c>
    </row>
    <row r="13" spans="1:29" ht="45" x14ac:dyDescent="0.25">
      <c r="A13" s="69" t="s">
        <v>1403</v>
      </c>
      <c r="B13" s="72" t="s">
        <v>2946</v>
      </c>
      <c r="C13" s="48" t="s">
        <v>1674</v>
      </c>
      <c r="D13">
        <v>101</v>
      </c>
      <c r="F13" t="s">
        <v>1465</v>
      </c>
      <c r="G13" t="str">
        <f>INDEX(#REF!,MATCH(unique_sections[[#This Row],[SGUID]],#REF!,0),1)</f>
        <v>AQ 11 ESTADO GLOBALG.A.P.</v>
      </c>
      <c r="H13" t="str">
        <f>INDEX(#REF!,MATCH(unique_sections[[#This Row],[SGUID]],#REF!,0),2)</f>
        <v>Nota sobre GLOBALG.A.P.: Esta sección también se aplica a la homologación. En el caso de listas de verificación/esquemas homologados, el estado correspondiente de la lista de verificación/esquema y el Número GLOBALG.A.P. (GGN) debe ir incluido en todos los documentos de la transacciones.</v>
      </c>
      <c r="I13">
        <f>INDEX(#REF!,MATCH(unique_sections[[#This Row],[SGUID]],#REF!,0),3)</f>
        <v>9</v>
      </c>
      <c r="K13" t="s">
        <v>1294</v>
      </c>
      <c r="L13" t="str">
        <f>INDEX(#REF!,MATCH(unique_sub[[#This Row],[SSGUID]],#REF!,0),1)</f>
        <v>AQ 06.02 Plan de acción para residuos y contaminantes</v>
      </c>
      <c r="M13" t="str">
        <f>INDEX(#REF!,MATCH(unique_sub[[#This Row],[SSGUID]],#REF!,0),2)</f>
        <v>-</v>
      </c>
      <c r="N13">
        <f>INDEX(#REF!,MATCH(unique_sub[[#This Row],[SSGUID]],#REF!,0),3)</f>
        <v>601</v>
      </c>
      <c r="P13" t="s">
        <v>78</v>
      </c>
      <c r="Q13" t="s">
        <v>104</v>
      </c>
      <c r="R13" s="40" t="str">
        <f t="shared" si="0"/>
        <v>6wlTC8ogftkq4iCmKwM5w9zq9mC4X4axaBhi2FBiFDN</v>
      </c>
      <c r="S13" s="40">
        <f>INDEX(#REF!,MATCH(P13,#REF!,0),3)</f>
        <v>5</v>
      </c>
      <c r="T13" s="40">
        <f>INDEX(#REF!,MATCH(Q13,#REF!,0),3)</f>
        <v>2805</v>
      </c>
      <c r="V13">
        <f>COUNTIF(Z:Z,sectionsubsection[[#This Row],[Title]])</f>
        <v>1</v>
      </c>
      <c r="Z13" s="49" t="s">
        <v>1704</v>
      </c>
      <c r="AA13" s="49" t="e">
        <f>INDEX(#REF!,MATCH(X13,#REF!,0),3)</f>
        <v>#N/A</v>
      </c>
      <c r="AB13" s="49" t="e">
        <f>INDEX(#REF!,MATCH(Y13,#REF!,0),3)</f>
        <v>#N/A</v>
      </c>
      <c r="AC13" t="s">
        <v>1705</v>
      </c>
    </row>
    <row r="14" spans="1:29" ht="60" x14ac:dyDescent="0.25">
      <c r="A14" s="70" t="s">
        <v>1384</v>
      </c>
      <c r="B14" s="71" t="s">
        <v>2947</v>
      </c>
      <c r="C14" s="48" t="s">
        <v>1674</v>
      </c>
      <c r="D14">
        <v>102</v>
      </c>
      <c r="F14" t="s">
        <v>1521</v>
      </c>
      <c r="G14" t="str">
        <f>INDEX(#REF!,MATCH(unique_sections[[#This Row],[SGUID]],#REF!,0),1)</f>
        <v>AQ 12 USO DEL LOGOTIPO</v>
      </c>
      <c r="H14" t="str">
        <f>INDEX(#REF!,MATCH(unique_sections[[#This Row],[SGUID]],#REF!,0),2)</f>
        <v>Nota sobre GLOBALG.A.P.: El productor debe explicar cómo va a garantizar que el logotipo GLOBALG.A.P. y el Número GLOBALG.A.P. (GGN) se utilicen únicamente de acuerdo con las reglas indicadas abajo.</v>
      </c>
      <c r="I14">
        <f>INDEX(#REF!,MATCH(unique_sections[[#This Row],[SGUID]],#REF!,0),3)</f>
        <v>10</v>
      </c>
      <c r="K14" t="s">
        <v>1275</v>
      </c>
      <c r="L14" t="str">
        <f>INDEX(#REF!,MATCH(unique_sub[[#This Row],[SSGUID]],#REF!,0),1)</f>
        <v>AQ 06.03 Impacto y gestión ambiental</v>
      </c>
      <c r="M14" t="str">
        <f>INDEX(#REF!,MATCH(unique_sub[[#This Row],[SSGUID]],#REF!,0),2)</f>
        <v>-</v>
      </c>
      <c r="N14">
        <f>INDEX(#REF!,MATCH(unique_sub[[#This Row],[SSGUID]],#REF!,0),3)</f>
        <v>602</v>
      </c>
      <c r="P14" t="s">
        <v>78</v>
      </c>
      <c r="Q14" t="s">
        <v>104</v>
      </c>
      <c r="R14" s="40" t="str">
        <f t="shared" si="0"/>
        <v>6wlTC8ogftkq4iCmKwM5w9zq9mC4X4axaBhi2FBiFDN</v>
      </c>
      <c r="S14" s="40">
        <f>INDEX(#REF!,MATCH(P14,#REF!,0),3)</f>
        <v>5</v>
      </c>
      <c r="T14" s="40">
        <f>INDEX(#REF!,MATCH(Q14,#REF!,0),3)</f>
        <v>2805</v>
      </c>
      <c r="V14">
        <f>COUNTIF(Z:Z,sectionsubsection[[#This Row],[Title]])</f>
        <v>1</v>
      </c>
      <c r="Z14" s="49" t="s">
        <v>1706</v>
      </c>
      <c r="AA14" s="49" t="e">
        <f>INDEX(#REF!,MATCH(X14,#REF!,0),3)</f>
        <v>#N/A</v>
      </c>
      <c r="AB14" s="49" t="e">
        <f>INDEX(#REF!,MATCH(Y14,#REF!,0),3)</f>
        <v>#N/A</v>
      </c>
      <c r="AC14" t="s">
        <v>1707</v>
      </c>
    </row>
    <row r="15" spans="1:29" ht="75" x14ac:dyDescent="0.25">
      <c r="A15" s="69" t="s">
        <v>327</v>
      </c>
      <c r="B15" s="72" t="s">
        <v>2948</v>
      </c>
      <c r="C15" s="48" t="s">
        <v>1674</v>
      </c>
      <c r="D15">
        <v>103</v>
      </c>
      <c r="F15" t="s">
        <v>1005</v>
      </c>
      <c r="G15" t="str">
        <f>INDEX(#REF!,MATCH(unique_sections[[#This Row],[SGUID]],#REF!,0),1)</f>
        <v>AQ 13 PROPIEDAD PARALELA</v>
      </c>
      <c r="H15" t="str">
        <f>INDEX(#REF!,MATCH(unique_sections[[#This Row],[SGUID]],#REF!,0),2)</f>
        <v>Esta sección se aplica a todos los productores que deben registrarse para propiedad paralela (en la que los productos que proceden de procesos de certificación con y sin certificación son producidos por una entidad legal y/o propiedad de esta). Esto no se aplica a los productores que desean obtener la certificación para el 100 % de los procesos de producción de todos los productos en su ámbito GLOBALG.A.P. y no compran ninguno de esos productos a otros productores (con o sin certificación).</v>
      </c>
      <c r="I15">
        <f>INDEX(#REF!,MATCH(unique_sections[[#This Row],[SGUID]],#REF!,0),3)</f>
        <v>11</v>
      </c>
      <c r="K15" t="s">
        <v>1250</v>
      </c>
      <c r="L15" t="str">
        <f>INDEX(#REF!,MATCH(unique_sub[[#This Row],[SSGUID]],#REF!,0),1)</f>
        <v>AQ 06.04 Utilización y eliminación de aguas</v>
      </c>
      <c r="M15" t="str">
        <f>INDEX(#REF!,MATCH(unique_sub[[#This Row],[SSGUID]],#REF!,0),2)</f>
        <v>Referencia cruzada con AQ 06.03.02.</v>
      </c>
      <c r="N15">
        <f>INDEX(#REF!,MATCH(unique_sub[[#This Row],[SSGUID]],#REF!,0),3)</f>
        <v>603</v>
      </c>
      <c r="P15" t="s">
        <v>78</v>
      </c>
      <c r="Q15" t="s">
        <v>130</v>
      </c>
      <c r="R15" s="40" t="str">
        <f t="shared" si="0"/>
        <v>6wlTC8ogftkq4iCmKwM5w910c0y7GWMTWtoirCquzgD2</v>
      </c>
      <c r="S15" s="40">
        <f>INDEX(#REF!,MATCH(P15,#REF!,0),3)</f>
        <v>5</v>
      </c>
      <c r="T15" s="40">
        <f>INDEX(#REF!,MATCH(Q15,#REF!,0),3)</f>
        <v>2806</v>
      </c>
      <c r="V15">
        <f>COUNTIF(Z:Z,sectionsubsection[[#This Row],[Title]])</f>
        <v>1</v>
      </c>
      <c r="Z15" s="49" t="s">
        <v>1708</v>
      </c>
      <c r="AA15" s="49" t="e">
        <f>INDEX(#REF!,MATCH(X15,#REF!,0),3)</f>
        <v>#N/A</v>
      </c>
      <c r="AB15" s="49" t="e">
        <f>INDEX(#REF!,MATCH(Y15,#REF!,0),3)</f>
        <v>#N/A</v>
      </c>
      <c r="AC15" t="s">
        <v>1709</v>
      </c>
    </row>
    <row r="16" spans="1:29" x14ac:dyDescent="0.25">
      <c r="A16" s="70" t="s">
        <v>49</v>
      </c>
      <c r="B16" s="70" t="s">
        <v>2949</v>
      </c>
      <c r="C16" t="s">
        <v>1710</v>
      </c>
      <c r="D16">
        <v>2</v>
      </c>
      <c r="F16" t="s">
        <v>1236</v>
      </c>
      <c r="G16" t="str">
        <f>INDEX(#REF!,MATCH(unique_sections[[#This Row],[SGUID]],#REF!,0),1)</f>
        <v>AQ 14 BALANCE DE MASAS EN LA GRANJA</v>
      </c>
      <c r="H16" t="str">
        <f>INDEX(#REF!,MATCH(unique_sections[[#This Row],[SGUID]],#REF!,0),2)</f>
        <v>Esta sección se aplica a todos los productores que solicitan o mantienen la certificación GLOBALG.A.P. En el caso de los miembros de un grupo de productores, la información a veces puede quedar cubierta bajo el sistema de gestión de calidad (SGC) del grupo de productores.</v>
      </c>
      <c r="I16">
        <f>INDEX(#REF!,MATCH(unique_sections[[#This Row],[SGUID]],#REF!,0),3)</f>
        <v>12</v>
      </c>
      <c r="K16" t="s">
        <v>1229</v>
      </c>
      <c r="L16" t="str">
        <f>INDEX(#REF!,MATCH(unique_sub[[#This Row],[SSGUID]],#REF!,0),1)</f>
        <v>AQ 07.01 Impacto de la producción en el medio ambiente y en la biodiversidad</v>
      </c>
      <c r="M16" t="str">
        <f>INDEX(#REF!,MATCH(unique_sub[[#This Row],[SSGUID]],#REF!,0),2)</f>
        <v>El fraude alimentario puede darse en la producción primaria cuando los proveedores ofrecen productos/materiales de insumos que no se corresponden con las especificaciones. Esto puede ocasionar crisis de salud pública, por lo que los productores deberían tomar medidas para mitigar estos riesgos. El fraude alimentario ocurre cuando se lanzan deliberadamente alimentos al mercado para obtener con la intención de engañar al consumidor para obtener beneficios económicos (p. ej., la venta de alimentos no aptos que pueden ser perjudiciales, una descripción falsa del alimento, etc.). La venta de alimentos que han sido robados y/o producidos de manera ilegal también se puede considerar fraude alimentario.</v>
      </c>
      <c r="N16">
        <f>INDEX(#REF!,MATCH(unique_sub[[#This Row],[SSGUID]],#REF!,0),3)</f>
        <v>27</v>
      </c>
      <c r="P16" t="s">
        <v>137</v>
      </c>
      <c r="Q16" t="s">
        <v>50</v>
      </c>
      <c r="R16" s="40" t="str">
        <f t="shared" si="0"/>
        <v>78lhTFJm2kvuowgAOftnD05TvyR0UgB0EOmnMkFaZftX</v>
      </c>
      <c r="S16" s="40">
        <f>INDEX(#REF!,MATCH(P16,#REF!,0),3)</f>
        <v>28</v>
      </c>
      <c r="T16" s="40">
        <f>INDEX(#REF!,MATCH(Q16,#REF!,0),3)</f>
        <v>0</v>
      </c>
      <c r="V16">
        <f>COUNTIF(Z:Z,sectionsubsection[[#This Row],[Title]])</f>
        <v>1</v>
      </c>
      <c r="Z16" s="49" t="s">
        <v>1711</v>
      </c>
      <c r="AA16" s="49" t="e">
        <f>INDEX(#REF!,MATCH(X16,#REF!,0),3)</f>
        <v>#N/A</v>
      </c>
      <c r="AB16" s="49" t="e">
        <f>INDEX(#REF!,MATCH(Y16,#REF!,0),3)</f>
        <v>#N/A</v>
      </c>
      <c r="AC16" t="s">
        <v>1712</v>
      </c>
    </row>
    <row r="17" spans="1:29" ht="409.5" x14ac:dyDescent="0.25">
      <c r="A17" s="69" t="s">
        <v>57</v>
      </c>
      <c r="B17" s="72" t="s">
        <v>2950</v>
      </c>
      <c r="C17" s="48" t="s">
        <v>1713</v>
      </c>
      <c r="D17">
        <v>3</v>
      </c>
      <c r="F17" t="s">
        <v>367</v>
      </c>
      <c r="G17" t="str">
        <f>INDEX(#REF!,MATCH(unique_sections[[#This Row],[SGUID]],#REF!,0),1)</f>
        <v>AQ 15 DECLARACIÓN DE LA POLÍTICA DE INOCUIDAD ALIMENTARIA</v>
      </c>
      <c r="H17" t="str">
        <f>INDEX(#REF!,MATCH(unique_sections[[#This Row],[SGUID]],#REF!,0),2)</f>
        <v>La declaración de la política de inocuidad alimentaria refleja de forma inequívoca el compromiso del productor de garantizar que la inocuidad alimentaria se implemente y mantenga en todos los procesos de producción.</v>
      </c>
      <c r="I17">
        <f>INDEX(#REF!,MATCH(unique_sections[[#This Row],[SGUID]],#REF!,0),3)</f>
        <v>13</v>
      </c>
      <c r="K17" t="s">
        <v>1185</v>
      </c>
      <c r="L17" t="str">
        <f>INDEX(#REF!,MATCH(unique_sub[[#This Row],[SSGUID]],#REF!,0),1)</f>
        <v>AQ 07.02 Plan de exclusión de depredadores</v>
      </c>
      <c r="M17" t="str">
        <f>INDEX(#REF!,MATCH(unique_sub[[#This Row],[SSGUID]],#REF!,0),2)</f>
        <v>-</v>
      </c>
      <c r="N17">
        <f>INDEX(#REF!,MATCH(unique_sub[[#This Row],[SSGUID]],#REF!,0),3)</f>
        <v>7</v>
      </c>
      <c r="P17" t="s">
        <v>78</v>
      </c>
      <c r="Q17" t="s">
        <v>130</v>
      </c>
      <c r="R17" s="40" t="str">
        <f t="shared" si="0"/>
        <v>6wlTC8ogftkq4iCmKwM5w910c0y7GWMTWtoirCquzgD2</v>
      </c>
      <c r="S17" s="40">
        <f>INDEX(#REF!,MATCH(P17,#REF!,0),3)</f>
        <v>5</v>
      </c>
      <c r="T17" s="40">
        <f>INDEX(#REF!,MATCH(Q17,#REF!,0),3)</f>
        <v>2806</v>
      </c>
      <c r="V17">
        <f>COUNTIF(Z:Z,sectionsubsection[[#This Row],[Title]])</f>
        <v>1</v>
      </c>
      <c r="Z17" s="49" t="s">
        <v>1714</v>
      </c>
      <c r="AA17" s="49" t="e">
        <f>INDEX(#REF!,MATCH(X17,#REF!,0),3)</f>
        <v>#N/A</v>
      </c>
      <c r="AB17" s="49" t="e">
        <f>INDEX(#REF!,MATCH(Y17,#REF!,0),3)</f>
        <v>#N/A</v>
      </c>
      <c r="AC17" t="s">
        <v>1715</v>
      </c>
    </row>
    <row r="18" spans="1:29" ht="135" x14ac:dyDescent="0.25">
      <c r="A18" s="70" t="s">
        <v>71</v>
      </c>
      <c r="B18" s="71" t="s">
        <v>2951</v>
      </c>
      <c r="C18" s="48" t="s">
        <v>1674</v>
      </c>
      <c r="D18">
        <v>4</v>
      </c>
      <c r="F18" t="s">
        <v>137</v>
      </c>
      <c r="G18" t="str">
        <f>INDEX(#REF!,MATCH(unique_sections[[#This Row],[SGUID]],#REF!,0),1)</f>
        <v xml:space="preserve">AQ 16 MITIGACIÓN DEL FRAUDE ALIMENTARIO </v>
      </c>
      <c r="H18" t="str">
        <f>INDEX(#REF!,MATCH(unique_sections[[#This Row],[SGUID]],#REF!,0),2)</f>
        <v>-</v>
      </c>
      <c r="I18">
        <f>INDEX(#REF!,MATCH(unique_sections[[#This Row],[SGUID]],#REF!,0),3)</f>
        <v>28</v>
      </c>
      <c r="K18" t="s">
        <v>1210</v>
      </c>
      <c r="L18" t="str">
        <f>INDEX(#REF!,MATCH(unique_sub[[#This Row],[SSGUID]],#REF!,0),1)</f>
        <v xml:space="preserve">AQ 07.03 Escapes </v>
      </c>
      <c r="M18" t="str">
        <f>INDEX(#REF!,MATCH(unique_sub[[#This Row],[SSGUID]],#REF!,0),2)</f>
        <v>-</v>
      </c>
      <c r="N18">
        <f>INDEX(#REF!,MATCH(unique_sub[[#This Row],[SSGUID]],#REF!,0),3)</f>
        <v>701</v>
      </c>
      <c r="P18" t="s">
        <v>78</v>
      </c>
      <c r="Q18" t="s">
        <v>104</v>
      </c>
      <c r="R18" s="40" t="str">
        <f t="shared" si="0"/>
        <v>6wlTC8ogftkq4iCmKwM5w9zq9mC4X4axaBhi2FBiFDN</v>
      </c>
      <c r="S18" s="40">
        <f>INDEX(#REF!,MATCH(P18,#REF!,0),3)</f>
        <v>5</v>
      </c>
      <c r="T18" s="40">
        <f>INDEX(#REF!,MATCH(Q18,#REF!,0),3)</f>
        <v>2805</v>
      </c>
      <c r="V18">
        <f>COUNTIF(Z:Z,sectionsubsection[[#This Row],[Title]])</f>
        <v>1</v>
      </c>
      <c r="Z18" s="49" t="s">
        <v>1716</v>
      </c>
      <c r="AA18" s="49" t="e">
        <f>INDEX(#REF!,MATCH(X18,#REF!,0),3)</f>
        <v>#N/A</v>
      </c>
      <c r="AB18" s="49" t="e">
        <f>INDEX(#REF!,MATCH(Y18,#REF!,0),3)</f>
        <v>#N/A</v>
      </c>
      <c r="AC18" t="s">
        <v>1717</v>
      </c>
    </row>
    <row r="19" spans="1:29" ht="105" x14ac:dyDescent="0.25">
      <c r="A19" s="69" t="s">
        <v>58</v>
      </c>
      <c r="B19" s="72" t="s">
        <v>2952</v>
      </c>
      <c r="C19" s="48" t="s">
        <v>1674</v>
      </c>
      <c r="D19">
        <v>401</v>
      </c>
      <c r="F19" t="s">
        <v>334</v>
      </c>
      <c r="G19" t="str">
        <f>INDEX(#REF!,MATCH(unique_sections[[#This Row],[SGUID]],#REF!,0),1)</f>
        <v>AQ 17 ESPECIFICACIONES, PRODUCTOS NO CONFORMES Y LIBERACIÓN DEL PRODUCTO EN LA GRANJA</v>
      </c>
      <c r="H19" t="str">
        <f>INDEX(#REF!,MATCH(unique_sections[[#This Row],[SGUID]],#REF!,0),2)</f>
        <v>-</v>
      </c>
      <c r="I19">
        <f>INDEX(#REF!,MATCH(unique_sections[[#This Row],[SGUID]],#REF!,0),3)</f>
        <v>14</v>
      </c>
      <c r="K19" t="s">
        <v>1013</v>
      </c>
      <c r="L19" t="str">
        <f>INDEX(#REF!,MATCH(unique_sub[[#This Row],[SSGUID]],#REF!,0),1)</f>
        <v>AQ 07.04 Áreas de alto valor de conservación</v>
      </c>
      <c r="M19" t="str">
        <f>INDEX(#REF!,MATCH(unique_sub[[#This Row],[SSGUID]],#REF!,0),2)</f>
        <v>-</v>
      </c>
      <c r="N19">
        <f>INDEX(#REF!,MATCH(unique_sub[[#This Row],[SSGUID]],#REF!,0),3)</f>
        <v>702</v>
      </c>
      <c r="P19" t="s">
        <v>78</v>
      </c>
      <c r="Q19" t="s">
        <v>104</v>
      </c>
      <c r="R19" s="40" t="str">
        <f t="shared" si="0"/>
        <v>6wlTC8ogftkq4iCmKwM5w9zq9mC4X4axaBhi2FBiFDN</v>
      </c>
      <c r="S19" s="40">
        <f>INDEX(#REF!,MATCH(P19,#REF!,0),3)</f>
        <v>5</v>
      </c>
      <c r="T19" s="40">
        <f>INDEX(#REF!,MATCH(Q19,#REF!,0),3)</f>
        <v>2805</v>
      </c>
      <c r="V19">
        <f>COUNTIF(Z:Z,sectionsubsection[[#This Row],[Title]])</f>
        <v>1</v>
      </c>
      <c r="Z19" s="49" t="s">
        <v>1718</v>
      </c>
      <c r="AA19" s="49" t="e">
        <f>INDEX(#REF!,MATCH(X19,#REF!,0),3)</f>
        <v>#N/A</v>
      </c>
      <c r="AB19" s="49" t="e">
        <f>INDEX(#REF!,MATCH(Y19,#REF!,0),3)</f>
        <v>#N/A</v>
      </c>
      <c r="AC19" t="s">
        <v>1719</v>
      </c>
    </row>
    <row r="20" spans="1:29" ht="105" x14ac:dyDescent="0.25">
      <c r="A20" s="70" t="s">
        <v>1560</v>
      </c>
      <c r="B20" s="71" t="s">
        <v>2953</v>
      </c>
      <c r="C20" s="48" t="s">
        <v>1674</v>
      </c>
      <c r="D20">
        <v>402</v>
      </c>
      <c r="F20" t="s">
        <v>1095</v>
      </c>
      <c r="G20" t="str">
        <f>INDEX(#REF!,MATCH(unique_sections[[#This Row],[SGUID]],#REF!,0),1)</f>
        <v>AQ 18 REPRODUCCIÓN - En esta sección se encuentran los principios y criterios adicionales específicos para estaciones de reproducción y crianza, cuando están cubiertas por el certificado.</v>
      </c>
      <c r="H20" t="str">
        <f>INDEX(#REF!,MATCH(unique_sections[[#This Row],[SGUID]],#REF!,0),2)</f>
        <v>-</v>
      </c>
      <c r="I20">
        <f>INDEX(#REF!,MATCH(unique_sections[[#This Row],[SGUID]],#REF!,0),3)</f>
        <v>15</v>
      </c>
      <c r="K20" t="s">
        <v>1459</v>
      </c>
      <c r="L20" t="str">
        <f>INDEX(#REF!,MATCH(unique_sub[[#This Row],[SSGUID]],#REF!,0),1)</f>
        <v>AQ 07.05 Mejoramiento ecológico de áreas improductivas</v>
      </c>
      <c r="M20" t="str">
        <f>INDEX(#REF!,MATCH(unique_sub[[#This Row],[SSGUID]],#REF!,0),2)</f>
        <v>-</v>
      </c>
      <c r="N20">
        <f>INDEX(#REF!,MATCH(unique_sub[[#This Row],[SSGUID]],#REF!,0),3)</f>
        <v>703</v>
      </c>
      <c r="P20" t="s">
        <v>78</v>
      </c>
      <c r="Q20" t="s">
        <v>79</v>
      </c>
      <c r="R20" s="40" t="str">
        <f t="shared" si="0"/>
        <v>6wlTC8ogftkq4iCmKwM5w962pcFPkt77OZum9a77v4Bc</v>
      </c>
      <c r="S20" s="40">
        <f>INDEX(#REF!,MATCH(P20,#REF!,0),3)</f>
        <v>5</v>
      </c>
      <c r="T20" s="40">
        <f>INDEX(#REF!,MATCH(Q20,#REF!,0),3)</f>
        <v>2802</v>
      </c>
      <c r="V20">
        <f>COUNTIF(Z:Z,sectionsubsection[[#This Row],[Title]])</f>
        <v>1</v>
      </c>
      <c r="Z20" s="49" t="s">
        <v>1720</v>
      </c>
      <c r="AA20" s="49" t="e">
        <f>INDEX(#REF!,MATCH(X20,#REF!,0),3)</f>
        <v>#N/A</v>
      </c>
      <c r="AB20" s="49" t="e">
        <f>INDEX(#REF!,MATCH(Y20,#REF!,0),3)</f>
        <v>#N/A</v>
      </c>
      <c r="AC20" t="s">
        <v>1721</v>
      </c>
    </row>
    <row r="21" spans="1:29" ht="105" x14ac:dyDescent="0.25">
      <c r="A21" s="69" t="s">
        <v>1326</v>
      </c>
      <c r="B21" s="72" t="s">
        <v>2954</v>
      </c>
      <c r="C21" s="48" t="s">
        <v>1674</v>
      </c>
      <c r="D21">
        <v>403</v>
      </c>
      <c r="F21" t="s">
        <v>1026</v>
      </c>
      <c r="G21" t="str">
        <f>INDEX(#REF!,MATCH(unique_sections[[#This Row],[SGUID]],#REF!,0),1)</f>
        <v>AQ 19 COMPUESTOS QUÍMICOS</v>
      </c>
      <c r="H21" t="str">
        <f>INDEX(#REF!,MATCH(unique_sections[[#This Row],[SGUID]],#REF!,0),2)</f>
        <v>Consulte la introducción, sección “Compuestos químicos”.</v>
      </c>
      <c r="I21">
        <f>INDEX(#REF!,MATCH(unique_sections[[#This Row],[SGUID]],#REF!,0),3)</f>
        <v>1801</v>
      </c>
      <c r="K21" t="s">
        <v>1440</v>
      </c>
      <c r="L21" t="str">
        <f>INDEX(#REF!,MATCH(unique_sub[[#This Row],[SSGUID]],#REF!,0),1)</f>
        <v>AQ 07.06 Eficiencia energética</v>
      </c>
      <c r="M21" t="str">
        <f>INDEX(#REF!,MATCH(unique_sub[[#This Row],[SSGUID]],#REF!,0),2)</f>
        <v>Los equipos de producción se deben seleccionar y mantener para lograr una eficiencia energética óptima. Se debería fomentar el uso de fuentes de energía renovable.</v>
      </c>
      <c r="N21">
        <f>INDEX(#REF!,MATCH(unique_sub[[#This Row],[SSGUID]],#REF!,0),3)</f>
        <v>704</v>
      </c>
      <c r="P21" t="s">
        <v>78</v>
      </c>
      <c r="Q21" t="s">
        <v>104</v>
      </c>
      <c r="R21" s="40" t="str">
        <f t="shared" si="0"/>
        <v>6wlTC8ogftkq4iCmKwM5w9zq9mC4X4axaBhi2FBiFDN</v>
      </c>
      <c r="S21" s="40">
        <f>INDEX(#REF!,MATCH(P21,#REF!,0),3)</f>
        <v>5</v>
      </c>
      <c r="T21" s="40">
        <f>INDEX(#REF!,MATCH(Q21,#REF!,0),3)</f>
        <v>2805</v>
      </c>
      <c r="V21">
        <f>COUNTIF(Z:Z,sectionsubsection[[#This Row],[Title]])</f>
        <v>1</v>
      </c>
      <c r="Z21" s="49" t="s">
        <v>1722</v>
      </c>
      <c r="AA21" s="49" t="e">
        <f>INDEX(#REF!,MATCH(X21,#REF!,0),3)</f>
        <v>#N/A</v>
      </c>
      <c r="AB21" s="49" t="e">
        <f>INDEX(#REF!,MATCH(Y21,#REF!,0),3)</f>
        <v>#N/A</v>
      </c>
      <c r="AC21" t="s">
        <v>1723</v>
      </c>
    </row>
    <row r="22" spans="1:29" ht="75" x14ac:dyDescent="0.25">
      <c r="A22" s="70" t="s">
        <v>1319</v>
      </c>
      <c r="B22" s="71" t="s">
        <v>2955</v>
      </c>
      <c r="C22" s="48" t="s">
        <v>1674</v>
      </c>
      <c r="D22">
        <v>404</v>
      </c>
      <c r="F22" t="s">
        <v>545</v>
      </c>
      <c r="G22" t="str">
        <f>INDEX(#REF!,MATCH(unique_sections[[#This Row],[SGUID]],#REF!,0),1)</f>
        <v>AQ 20 BIENESTAR, GESTIÓN Y CRÍA DE ESPECIES ACUÁTICAS DE CULTIVO (en todos los puntos de la cadena de producción)</v>
      </c>
      <c r="H22" t="str">
        <f>INDEX(#REF!,MATCH(unique_sections[[#This Row],[SGUID]],#REF!,0),2)</f>
        <v>-</v>
      </c>
      <c r="I22">
        <f>INDEX(#REF!,MATCH(unique_sections[[#This Row],[SGUID]],#REF!,0),3)</f>
        <v>1902</v>
      </c>
      <c r="K22" t="s">
        <v>1124</v>
      </c>
      <c r="L22" t="str">
        <f>INDEX(#REF!,MATCH(unique_sub[[#This Row],[SSGUID]],#REF!,0),1)</f>
        <v>AQ 18.01 Reproductores y semillas</v>
      </c>
      <c r="M22" t="str">
        <f>INDEX(#REF!,MATCH(unique_sub[[#This Row],[SSGUID]],#REF!,0),2)</f>
        <v>Según las especies: huevos fertilizados, smolt, crías, crías desarrolladas, larvas, alevines, larvas de moluscos, nauplios y postlarvas, otros</v>
      </c>
      <c r="N22">
        <f>INDEX(#REF!,MATCH(unique_sub[[#This Row],[SSGUID]],#REF!,0),3)</f>
        <v>16</v>
      </c>
      <c r="P22" t="s">
        <v>78</v>
      </c>
      <c r="Q22" t="s">
        <v>174</v>
      </c>
      <c r="R22" s="40" t="str">
        <f t="shared" si="0"/>
        <v>6wlTC8ogftkq4iCmKwM5w9198tyEsFhpRSGa7ciBtswI</v>
      </c>
      <c r="S22" s="40">
        <f>INDEX(#REF!,MATCH(P22,#REF!,0),3)</f>
        <v>5</v>
      </c>
      <c r="T22" s="40">
        <f>INDEX(#REF!,MATCH(Q22,#REF!,0),3)</f>
        <v>2804</v>
      </c>
      <c r="V22">
        <f>COUNTIF(Z:Z,sectionsubsection[[#This Row],[Title]])</f>
        <v>1</v>
      </c>
      <c r="Z22" s="49" t="s">
        <v>1724</v>
      </c>
      <c r="AA22" s="49" t="e">
        <f>INDEX(#REF!,MATCH(X22,#REF!,0),3)</f>
        <v>#N/A</v>
      </c>
      <c r="AB22" s="49" t="e">
        <f>INDEX(#REF!,MATCH(Y22,#REF!,0),3)</f>
        <v>#N/A</v>
      </c>
      <c r="AC22" t="s">
        <v>1725</v>
      </c>
    </row>
    <row r="23" spans="1:29" ht="345" x14ac:dyDescent="0.25">
      <c r="A23" s="69" t="s">
        <v>1340</v>
      </c>
      <c r="B23" s="72" t="s">
        <v>2956</v>
      </c>
      <c r="C23" s="48" t="s">
        <v>1726</v>
      </c>
      <c r="D23">
        <v>405</v>
      </c>
      <c r="F23" t="s">
        <v>446</v>
      </c>
      <c r="G23" t="str">
        <f>INDEX(#REF!,MATCH(unique_sections[[#This Row],[SGUID]],#REF!,0),1)</f>
        <v>AQ 21 MUESTREO Y ANÁLISIS DE ESPECIES ACUÁTICAS DE CULTIVO</v>
      </c>
      <c r="H23" t="str">
        <f>INDEX(#REF!,MATCH(unique_sections[[#This Row],[SGUID]],#REF!,0),2)</f>
        <v>Aunque se espera que la industria acuícola crezca en el futuro, la dependencia del uso de peces de forraje como alimento para otras especies acuáticas de cultivo no debería hacerlo. El abastecimiento sostenible, el empleo eficiente de los ingredientes marinos y el uso de alternativas distintas a los peces de forraje constituyen pasos fundamentales para reducir y eliminar los efectos perjudiciales en el ecosistema marino. Consulte la norma GLOBALG.A.P. para la Fabricación de Alimentos para Animales.</v>
      </c>
      <c r="I23">
        <f>INDEX(#REF!,MATCH(unique_sections[[#This Row],[SGUID]],#REF!,0),3)</f>
        <v>2008</v>
      </c>
      <c r="K23" t="s">
        <v>1117</v>
      </c>
      <c r="L23" t="str">
        <f>INDEX(#REF!,MATCH(unique_sub[[#This Row],[SSGUID]],#REF!,0),1)</f>
        <v>AQ 18.02 Gestión de las estaciones de reproducción y crianza</v>
      </c>
      <c r="M23" t="str">
        <f>INDEX(#REF!,MATCH(unique_sub[[#This Row],[SSGUID]],#REF!,0),2)</f>
        <v>-</v>
      </c>
      <c r="N23">
        <f>INDEX(#REF!,MATCH(unique_sub[[#This Row],[SSGUID]],#REF!,0),3)</f>
        <v>17</v>
      </c>
      <c r="P23" t="s">
        <v>78</v>
      </c>
      <c r="Q23" t="s">
        <v>174</v>
      </c>
      <c r="R23" s="40" t="str">
        <f t="shared" si="0"/>
        <v>6wlTC8ogftkq4iCmKwM5w9198tyEsFhpRSGa7ciBtswI</v>
      </c>
      <c r="S23" s="40">
        <f>INDEX(#REF!,MATCH(P23,#REF!,0),3)</f>
        <v>5</v>
      </c>
      <c r="T23" s="40">
        <f>INDEX(#REF!,MATCH(Q23,#REF!,0),3)</f>
        <v>2804</v>
      </c>
      <c r="V23">
        <f>COUNTIF(Z:Z,sectionsubsection[[#This Row],[Title]])</f>
        <v>1</v>
      </c>
      <c r="Z23" s="49" t="s">
        <v>1727</v>
      </c>
      <c r="AA23" s="49" t="e">
        <f>INDEX(#REF!,MATCH(X23,#REF!,0),3)</f>
        <v>#N/A</v>
      </c>
      <c r="AB23" s="49" t="e">
        <f>INDEX(#REF!,MATCH(Y23,#REF!,0),3)</f>
        <v>#N/A</v>
      </c>
      <c r="AC23" t="s">
        <v>1728</v>
      </c>
    </row>
    <row r="24" spans="1:29" ht="105" x14ac:dyDescent="0.25">
      <c r="A24" s="70" t="s">
        <v>1249</v>
      </c>
      <c r="B24" s="71" t="s">
        <v>2957</v>
      </c>
      <c r="C24" s="48" t="s">
        <v>1674</v>
      </c>
      <c r="D24">
        <v>5</v>
      </c>
      <c r="F24" t="s">
        <v>386</v>
      </c>
      <c r="G24" t="str">
        <f>INDEX(#REF!,MATCH(unique_sections[[#This Row],[SGUID]],#REF!,0),1)</f>
        <v xml:space="preserve">AQ 22 GESTIÓN DE ALIMENTOS PARA ESPECIES ACUÁTICAS DE CULTIVO </v>
      </c>
      <c r="H24" t="str">
        <f>INDEX(#REF!,MATCH(unique_sections[[#This Row],[SGUID]],#REF!,0),2)</f>
        <v>-</v>
      </c>
      <c r="I24">
        <f>INDEX(#REF!,MATCH(unique_sections[[#This Row],[SGUID]],#REF!,0),3)</f>
        <v>2009</v>
      </c>
      <c r="K24" t="s">
        <v>1096</v>
      </c>
      <c r="L24" t="str">
        <f>INDEX(#REF!,MATCH(unique_sub[[#This Row],[SSGUID]],#REF!,0),1)</f>
        <v>AQ 18.03 Masaje abdominal de reproductores</v>
      </c>
      <c r="M24" t="str">
        <f>INDEX(#REF!,MATCH(unique_sub[[#This Row],[SSGUID]],#REF!,0),2)</f>
        <v xml:space="preserve">Si se realiza masaje abdominal en los reproductores, se debe tener en cuenta el bienestar animal.
</v>
      </c>
      <c r="N24">
        <f>INDEX(#REF!,MATCH(unique_sub[[#This Row],[SSGUID]],#REF!,0),3)</f>
        <v>18</v>
      </c>
      <c r="P24" t="s">
        <v>78</v>
      </c>
      <c r="Q24" t="s">
        <v>174</v>
      </c>
      <c r="R24" s="40" t="str">
        <f t="shared" si="0"/>
        <v>6wlTC8ogftkq4iCmKwM5w9198tyEsFhpRSGa7ciBtswI</v>
      </c>
      <c r="S24" s="40">
        <f>INDEX(#REF!,MATCH(P24,#REF!,0),3)</f>
        <v>5</v>
      </c>
      <c r="T24" s="40">
        <f>INDEX(#REF!,MATCH(Q24,#REF!,0),3)</f>
        <v>2804</v>
      </c>
      <c r="V24">
        <f>COUNTIF(Z:Z,sectionsubsection[[#This Row],[Title]])</f>
        <v>1</v>
      </c>
      <c r="Z24" s="49" t="s">
        <v>1729</v>
      </c>
      <c r="AA24" s="49" t="e">
        <f>INDEX(#REF!,MATCH(X24,#REF!,0),3)</f>
        <v>#N/A</v>
      </c>
      <c r="AB24" s="49" t="e">
        <f>INDEX(#REF!,MATCH(Y24,#REF!,0),3)</f>
        <v>#N/A</v>
      </c>
      <c r="AC24" t="s">
        <v>1730</v>
      </c>
    </row>
    <row r="25" spans="1:29" ht="105" x14ac:dyDescent="0.25">
      <c r="A25" s="69" t="s">
        <v>1528</v>
      </c>
      <c r="B25" s="72" t="s">
        <v>2958</v>
      </c>
      <c r="C25" s="48" t="s">
        <v>1674</v>
      </c>
      <c r="D25">
        <v>6</v>
      </c>
      <c r="F25" t="s">
        <v>1645</v>
      </c>
      <c r="G25" t="str">
        <f>INDEX(#REF!,MATCH(unique_sections[[#This Row],[SGUID]],#REF!,0),1)</f>
        <v>AQ 23 CONTROL DE PLAGAS</v>
      </c>
      <c r="H25" t="str">
        <f>INDEX(#REF!,MATCH(unique_sections[[#This Row],[SGUID]],#REF!,0),2)</f>
        <v>-</v>
      </c>
      <c r="I25">
        <f>INDEX(#REF!,MATCH(unique_sections[[#This Row],[SGUID]],#REF!,0),3)</f>
        <v>2203</v>
      </c>
      <c r="K25" t="s">
        <v>1027</v>
      </c>
      <c r="L25" t="str">
        <f>INDEX(#REF!,MATCH(unique_sub[[#This Row],[SSGUID]],#REF!,0),1)</f>
        <v>AQ 19.01 Almacenamiento de compuestos químicos</v>
      </c>
      <c r="M25" t="str">
        <f>INDEX(#REF!,MATCH(unique_sub[[#This Row],[SSGUID]],#REF!,0),2)</f>
        <v>-</v>
      </c>
      <c r="N25">
        <f>INDEX(#REF!,MATCH(unique_sub[[#This Row],[SSGUID]],#REF!,0),3)</f>
        <v>1803</v>
      </c>
      <c r="P25" t="s">
        <v>78</v>
      </c>
      <c r="Q25" t="s">
        <v>111</v>
      </c>
      <c r="R25" s="40" t="str">
        <f t="shared" si="0"/>
        <v>6wlTC8ogftkq4iCmKwM5w95WJHGPTTWb7MtMDRBmMa6c</v>
      </c>
      <c r="S25" s="40">
        <f>INDEX(#REF!,MATCH(P25,#REF!,0),3)</f>
        <v>5</v>
      </c>
      <c r="T25" s="40">
        <f>INDEX(#REF!,MATCH(Q25,#REF!,0),3)</f>
        <v>2803</v>
      </c>
      <c r="V25">
        <f>COUNTIF(Z:Z,sectionsubsection[[#This Row],[Title]])</f>
        <v>1</v>
      </c>
      <c r="Z25" s="49" t="s">
        <v>1731</v>
      </c>
      <c r="AA25" s="49" t="e">
        <f>INDEX(#REF!,MATCH(X25,#REF!,0),3)</f>
        <v>#N/A</v>
      </c>
      <c r="AB25" s="49" t="e">
        <f>INDEX(#REF!,MATCH(Y25,#REF!,0),3)</f>
        <v>#N/A</v>
      </c>
      <c r="AC25" t="s">
        <v>1732</v>
      </c>
    </row>
    <row r="26" spans="1:29" ht="120" x14ac:dyDescent="0.25">
      <c r="A26" s="70" t="s">
        <v>1294</v>
      </c>
      <c r="B26" s="71" t="s">
        <v>2959</v>
      </c>
      <c r="C26" s="48" t="s">
        <v>1674</v>
      </c>
      <c r="D26">
        <v>601</v>
      </c>
      <c r="F26" t="s">
        <v>419</v>
      </c>
      <c r="G26" t="str">
        <f>INDEX(#REF!,MATCH(unique_sections[[#This Row],[SGUID]],#REF!,0),1)</f>
        <v>AQ 24 OPERACIONES DE COSECHA Y POSTCOSECHA</v>
      </c>
      <c r="H26" t="str">
        <f>INDEX(#REF!,MATCH(unique_sections[[#This Row],[SGUID]],#REF!,0),2)</f>
        <v>-</v>
      </c>
      <c r="I26">
        <f>INDEX(#REF!,MATCH(unique_sections[[#This Row],[SGUID]],#REF!,0),3)</f>
        <v>23</v>
      </c>
      <c r="K26" t="s">
        <v>1535</v>
      </c>
      <c r="L26" t="str">
        <f>INDEX(#REF!,MATCH(unique_sub[[#This Row],[SSGUID]],#REF!,0),1)</f>
        <v>AQ 19.02 Recipientes vacíos y productos químicos no usados</v>
      </c>
      <c r="M26" t="str">
        <f>INDEX(#REF!,MATCH(unique_sub[[#This Row],[SSGUID]],#REF!,0),2)</f>
        <v>-</v>
      </c>
      <c r="N26">
        <f>INDEX(#REF!,MATCH(unique_sub[[#This Row],[SSGUID]],#REF!,0),3)</f>
        <v>19</v>
      </c>
      <c r="P26" t="s">
        <v>78</v>
      </c>
      <c r="Q26" t="s">
        <v>174</v>
      </c>
      <c r="R26" s="40" t="str">
        <f t="shared" si="0"/>
        <v>6wlTC8ogftkq4iCmKwM5w9198tyEsFhpRSGa7ciBtswI</v>
      </c>
      <c r="S26" s="40">
        <f>INDEX(#REF!,MATCH(P26,#REF!,0),3)</f>
        <v>5</v>
      </c>
      <c r="T26" s="40">
        <f>INDEX(#REF!,MATCH(Q26,#REF!,0),3)</f>
        <v>2804</v>
      </c>
      <c r="V26">
        <f>COUNTIF(Z:Z,sectionsubsection[[#This Row],[Title]])</f>
        <v>1</v>
      </c>
      <c r="Z26" s="49" t="s">
        <v>1733</v>
      </c>
      <c r="AA26" s="49" t="e">
        <f>INDEX(#REF!,MATCH(X26,#REF!,0),3)</f>
        <v>#N/A</v>
      </c>
      <c r="AB26" s="49" t="e">
        <f>INDEX(#REF!,MATCH(Y26,#REF!,0),3)</f>
        <v>#N/A</v>
      </c>
      <c r="AC26" t="s">
        <v>1734</v>
      </c>
    </row>
    <row r="27" spans="1:29" ht="75" x14ac:dyDescent="0.25">
      <c r="A27" s="69" t="s">
        <v>1275</v>
      </c>
      <c r="B27" s="72" t="s">
        <v>2960</v>
      </c>
      <c r="C27" s="48" t="s">
        <v>1674</v>
      </c>
      <c r="D27">
        <v>602</v>
      </c>
      <c r="F27" t="s">
        <v>224</v>
      </c>
      <c r="G27" t="str">
        <f>INDEX(#REF!,MATCH(unique_sections[[#This Row],[SGUID]],#REF!,0),1)</f>
        <v>AQ 25 ÁREAS DE CONTENCIÓN Y AGLOMERACIÓN</v>
      </c>
      <c r="H27" t="str">
        <f>INDEX(#REF!,MATCH(unique_sections[[#This Row],[SGUID]],#REF!,0),2)</f>
        <v>Es necesario minimizar el estrés de las especies acuáticas de cultivo justo antes del sacrificio para prevenir problemas de bienestar.</v>
      </c>
      <c r="I27">
        <f>INDEX(#REF!,MATCH(unique_sections[[#This Row],[SGUID]],#REF!,0),3)</f>
        <v>2402</v>
      </c>
      <c r="K27" t="s">
        <v>1333</v>
      </c>
      <c r="L27" t="str">
        <f>INDEX(#REF!,MATCH(unique_sub[[#This Row],[SSGUID]],#REF!,0),1)</f>
        <v>AQ 19.03 Transporte de compuestos químicos</v>
      </c>
      <c r="M27" t="str">
        <f>INDEX(#REF!,MATCH(unique_sub[[#This Row],[SSGUID]],#REF!,0),2)</f>
        <v>Cualquier problema relacionado con el bienestar de las especies acuáticas de cultivo que se detecte durante la autoevaluación/auditoría interna realizada por el productor se debe abordar de manera apropiada y sin demora.</v>
      </c>
      <c r="N27">
        <f>INDEX(#REF!,MATCH(unique_sub[[#This Row],[SSGUID]],#REF!,0),3)</f>
        <v>1901</v>
      </c>
      <c r="P27" t="s">
        <v>137</v>
      </c>
      <c r="Q27" t="s">
        <v>50</v>
      </c>
      <c r="R27" s="40" t="str">
        <f t="shared" si="0"/>
        <v>78lhTFJm2kvuowgAOftnD05TvyR0UgB0EOmnMkFaZftX</v>
      </c>
      <c r="S27" s="40">
        <f>INDEX(#REF!,MATCH(P27,#REF!,0),3)</f>
        <v>28</v>
      </c>
      <c r="T27" s="40">
        <f>INDEX(#REF!,MATCH(Q27,#REF!,0),3)</f>
        <v>0</v>
      </c>
      <c r="V27">
        <f>COUNTIF(Z:Z,sectionsubsection[[#This Row],[Title]])</f>
        <v>1</v>
      </c>
      <c r="Z27" s="49" t="s">
        <v>1735</v>
      </c>
      <c r="AA27" s="49" t="e">
        <f>INDEX(#REF!,MATCH(X27,#REF!,0),3)</f>
        <v>#N/A</v>
      </c>
      <c r="AB27" s="49" t="e">
        <f>INDEX(#REF!,MATCH(Y27,#REF!,0),3)</f>
        <v>#N/A</v>
      </c>
      <c r="AC27" t="s">
        <v>1736</v>
      </c>
    </row>
    <row r="28" spans="1:29" ht="90" x14ac:dyDescent="0.25">
      <c r="A28" s="70" t="s">
        <v>1250</v>
      </c>
      <c r="B28" s="71" t="s">
        <v>2961</v>
      </c>
      <c r="C28" s="48" t="s">
        <v>1737</v>
      </c>
      <c r="D28">
        <v>603</v>
      </c>
      <c r="F28" t="s">
        <v>307</v>
      </c>
      <c r="G28" t="str">
        <f>INDEX(#REF!,MATCH(unique_sections[[#This Row],[SGUID]],#REF!,0),1)</f>
        <v>AQ 26 ACTIVIDADES DE SACRIFICIO</v>
      </c>
      <c r="H28" t="str">
        <f>INDEX(#REF!,MATCH(unique_sections[[#This Row],[SGUID]],#REF!,0),2)</f>
        <v>-</v>
      </c>
      <c r="I28">
        <f>INDEX(#REF!,MATCH(unique_sections[[#This Row],[SGUID]],#REF!,0),3)</f>
        <v>2503</v>
      </c>
      <c r="K28" t="s">
        <v>854</v>
      </c>
      <c r="L28" t="str">
        <f>INDEX(#REF!,MATCH(unique_sub[[#This Row],[SSGUID]],#REF!,0),1)</f>
        <v>AQ 20.01 Trazabilidad y origen de la población</v>
      </c>
      <c r="M28" t="str">
        <f>INDEX(#REF!,MATCH(unique_sub[[#This Row],[SSGUID]],#REF!,0),2)</f>
        <v>-</v>
      </c>
      <c r="N28">
        <f>INDEX(#REF!,MATCH(unique_sub[[#This Row],[SSGUID]],#REF!,0),3)</f>
        <v>1903</v>
      </c>
      <c r="P28" t="s">
        <v>78</v>
      </c>
      <c r="Q28" t="s">
        <v>111</v>
      </c>
      <c r="R28" s="40" t="str">
        <f t="shared" si="0"/>
        <v>6wlTC8ogftkq4iCmKwM5w95WJHGPTTWb7MtMDRBmMa6c</v>
      </c>
      <c r="S28" s="40">
        <f>INDEX(#REF!,MATCH(P28,#REF!,0),3)</f>
        <v>5</v>
      </c>
      <c r="T28" s="40">
        <f>INDEX(#REF!,MATCH(Q28,#REF!,0),3)</f>
        <v>2803</v>
      </c>
      <c r="V28">
        <f>COUNTIF(Z:Z,sectionsubsection[[#This Row],[Title]])</f>
        <v>1</v>
      </c>
      <c r="Z28" s="49" t="s">
        <v>1738</v>
      </c>
      <c r="AA28" s="49" t="e">
        <f>INDEX(#REF!,MATCH(X28,#REF!,0),3)</f>
        <v>#N/A</v>
      </c>
      <c r="AB28" s="49" t="e">
        <f>INDEX(#REF!,MATCH(Y28,#REF!,0),3)</f>
        <v>#N/A</v>
      </c>
      <c r="AC28" t="s">
        <v>1739</v>
      </c>
    </row>
    <row r="29" spans="1:29" ht="409.5" x14ac:dyDescent="0.25">
      <c r="A29" s="69" t="s">
        <v>1012</v>
      </c>
      <c r="B29" s="72" t="s">
        <v>2962</v>
      </c>
      <c r="C29" s="48" t="s">
        <v>1740</v>
      </c>
      <c r="D29">
        <v>604</v>
      </c>
      <c r="F29" t="s">
        <v>347</v>
      </c>
      <c r="G29" t="str">
        <f>INDEX(#REF!,MATCH(unique_sections[[#This Row],[SGUID]],#REF!,0),1)</f>
        <v>AQ 27 DEPURACIÓN</v>
      </c>
      <c r="H29" t="str">
        <f>INDEX(#REF!,MATCH(unique_sections[[#This Row],[SGUID]],#REF!,0),2)</f>
        <v>-</v>
      </c>
      <c r="I29">
        <f>INDEX(#REF!,MATCH(unique_sections[[#This Row],[SGUID]],#REF!,0),3)</f>
        <v>2602</v>
      </c>
      <c r="K29" t="s">
        <v>707</v>
      </c>
      <c r="L29" t="str">
        <f>INDEX(#REF!,MATCH(unique_sub[[#This Row],[SSGUID]],#REF!,0),1)</f>
        <v>AQ 20.02 Salud y bienestar de las especies acuáticas de cultivo</v>
      </c>
      <c r="M29" t="str">
        <f>INDEX(#REF!,MATCH(unique_sub[[#This Row],[SSGUID]],#REF!,0),2)</f>
        <v>-</v>
      </c>
      <c r="N29">
        <f>INDEX(#REF!,MATCH(unique_sub[[#This Row],[SSGUID]],#REF!,0),3)</f>
        <v>20</v>
      </c>
      <c r="P29" t="s">
        <v>78</v>
      </c>
      <c r="Q29" t="s">
        <v>111</v>
      </c>
      <c r="R29" s="40" t="str">
        <f t="shared" si="0"/>
        <v>6wlTC8ogftkq4iCmKwM5w95WJHGPTTWb7MtMDRBmMa6c</v>
      </c>
      <c r="S29" s="40">
        <f>INDEX(#REF!,MATCH(P29,#REF!,0),3)</f>
        <v>5</v>
      </c>
      <c r="T29" s="40">
        <f>INDEX(#REF!,MATCH(Q29,#REF!,0),3)</f>
        <v>2803</v>
      </c>
      <c r="V29">
        <f>COUNTIF(Z:Z,sectionsubsection[[#This Row],[Title]])</f>
        <v>1</v>
      </c>
      <c r="Z29" s="49" t="s">
        <v>1741</v>
      </c>
      <c r="AA29" s="49" t="e">
        <f>INDEX(#REF!,MATCH(X29,#REF!,0),3)</f>
        <v>#N/A</v>
      </c>
      <c r="AB29" s="49" t="e">
        <f>INDEX(#REF!,MATCH(Y29,#REF!,0),3)</f>
        <v>#N/A</v>
      </c>
      <c r="AC29" t="s">
        <v>1742</v>
      </c>
    </row>
    <row r="30" spans="1:29" ht="90" x14ac:dyDescent="0.25">
      <c r="A30" s="70" t="s">
        <v>1185</v>
      </c>
      <c r="B30" s="71" t="s">
        <v>2963</v>
      </c>
      <c r="C30" s="48" t="s">
        <v>1674</v>
      </c>
      <c r="D30">
        <v>7</v>
      </c>
      <c r="F30" t="s">
        <v>78</v>
      </c>
      <c r="G30" t="str">
        <f>INDEX(#REF!,MATCH(unique_sections[[#This Row],[SGUID]],#REF!,0),1)</f>
        <v>POSTCOSECHA: BALANCE DE MASAS Y TRAZABILIDAD</v>
      </c>
      <c r="H30" t="str">
        <f>INDEX(#REF!,MATCH(unique_sections[[#This Row],[SGUID]],#REF!,0),2)</f>
        <v>-</v>
      </c>
      <c r="I30">
        <f>INDEX(#REF!,MATCH(unique_sections[[#This Row],[SGUID]],#REF!,0),3)</f>
        <v>5</v>
      </c>
      <c r="K30" t="s">
        <v>700</v>
      </c>
      <c r="L30" t="str">
        <f>INDEX(#REF!,MATCH(unique_sub[[#This Row],[SSGUID]],#REF!,0),1)</f>
        <v>AQ 20.03 Tratamientos</v>
      </c>
      <c r="M30" t="str">
        <f>INDEX(#REF!,MATCH(unique_sub[[#This Row],[SSGUID]],#REF!,0),2)</f>
        <v>-</v>
      </c>
      <c r="N30">
        <f>INDEX(#REF!,MATCH(unique_sub[[#This Row],[SSGUID]],#REF!,0),3)</f>
        <v>2001</v>
      </c>
      <c r="P30" t="s">
        <v>224</v>
      </c>
      <c r="Q30" t="s">
        <v>225</v>
      </c>
      <c r="R30" s="40" t="str">
        <f t="shared" si="0"/>
        <v>61TDaidZRAGqCBPGs8ha8G1aV0zFwSp9AmvxxfeGq2eA</v>
      </c>
      <c r="S30" s="40">
        <f>INDEX(#REF!,MATCH(P30,#REF!,0),3)</f>
        <v>2402</v>
      </c>
      <c r="T30" s="40">
        <f>INDEX(#REF!,MATCH(Q30,#REF!,0),3)</f>
        <v>2501</v>
      </c>
      <c r="V30">
        <f>COUNTIF(Z:Z,sectionsubsection[[#This Row],[Title]])</f>
        <v>1</v>
      </c>
      <c r="Z30" s="49" t="s">
        <v>1743</v>
      </c>
      <c r="AA30" s="49" t="e">
        <f>INDEX(#REF!,MATCH(X30,#REF!,0),3)</f>
        <v>#N/A</v>
      </c>
      <c r="AB30" s="49" t="e">
        <f>INDEX(#REF!,MATCH(Y30,#REF!,0),3)</f>
        <v>#N/A</v>
      </c>
      <c r="AC30" t="s">
        <v>1744</v>
      </c>
    </row>
    <row r="31" spans="1:29" ht="30" x14ac:dyDescent="0.25">
      <c r="A31" s="69" t="s">
        <v>1210</v>
      </c>
      <c r="B31" s="72" t="s">
        <v>1749</v>
      </c>
      <c r="C31" s="48" t="s">
        <v>1674</v>
      </c>
      <c r="D31">
        <v>701</v>
      </c>
      <c r="K31" t="s">
        <v>793</v>
      </c>
      <c r="L31" t="str">
        <f>INDEX(#REF!,MATCH(unique_sub[[#This Row],[SSGUID]],#REF!,0),1)</f>
        <v>AQ 20.04 Registros de tratamientos</v>
      </c>
      <c r="M31" t="str">
        <f>INDEX(#REF!,MATCH(unique_sub[[#This Row],[SSGUID]],#REF!,0),2)</f>
        <v>-</v>
      </c>
      <c r="N31">
        <f>INDEX(#REF!,MATCH(unique_sub[[#This Row],[SSGUID]],#REF!,0),3)</f>
        <v>2002</v>
      </c>
      <c r="P31" t="s">
        <v>224</v>
      </c>
      <c r="Q31" t="s">
        <v>225</v>
      </c>
      <c r="R31" s="40" t="str">
        <f>P31&amp;Q31</f>
        <v>61TDaidZRAGqCBPGs8ha8G1aV0zFwSp9AmvxxfeGq2eA</v>
      </c>
      <c r="S31" s="40">
        <f>INDEX(#REF!,MATCH(P31,#REF!,0),3)</f>
        <v>2402</v>
      </c>
      <c r="T31" s="40">
        <f>INDEX(#REF!,MATCH(Q31,#REF!,0),3)</f>
        <v>2501</v>
      </c>
      <c r="V31">
        <f>COUNTIF(Z:Z,sectionsubsection[[#This Row],[Title]])</f>
        <v>1</v>
      </c>
      <c r="Z31" s="49" t="s">
        <v>1745</v>
      </c>
      <c r="AA31" s="49" t="e">
        <f>INDEX(#REF!,MATCH(X31,#REF!,0),3)</f>
        <v>#N/A</v>
      </c>
      <c r="AB31" s="49" t="e">
        <f>INDEX(#REF!,MATCH(Y31,#REF!,0),3)</f>
        <v>#N/A</v>
      </c>
      <c r="AC31" t="s">
        <v>1746</v>
      </c>
    </row>
    <row r="32" spans="1:29" ht="90" x14ac:dyDescent="0.25">
      <c r="A32" s="70" t="s">
        <v>1013</v>
      </c>
      <c r="B32" s="71" t="s">
        <v>2964</v>
      </c>
      <c r="C32" s="48" t="s">
        <v>1674</v>
      </c>
      <c r="D32">
        <v>702</v>
      </c>
      <c r="K32" t="s">
        <v>744</v>
      </c>
      <c r="L32" t="str">
        <f>INDEX(#REF!,MATCH(unique_sub[[#This Row],[SSGUID]],#REF!,0),1)</f>
        <v>AQ 20.05 Mortalidad</v>
      </c>
      <c r="M32" t="str">
        <f>INDEX(#REF!,MATCH(unique_sub[[#This Row],[SSGUID]],#REF!,0),2)</f>
        <v>-</v>
      </c>
      <c r="N32">
        <f>INDEX(#REF!,MATCH(unique_sub[[#This Row],[SSGUID]],#REF!,0),3)</f>
        <v>2003</v>
      </c>
      <c r="P32" t="s">
        <v>224</v>
      </c>
      <c r="Q32" t="s">
        <v>238</v>
      </c>
      <c r="R32" s="40" t="str">
        <f t="shared" ref="R32:R52" si="1">P32&amp;Q32</f>
        <v>61TDaidZRAGqCBPGs8ha8G6gb3L0lEZN6wO8WjVRr7lV</v>
      </c>
      <c r="S32" s="40">
        <f>INDEX(#REF!,MATCH(P32,#REF!,0),3)</f>
        <v>2402</v>
      </c>
      <c r="T32" s="40">
        <f>INDEX(#REF!,MATCH(Q32,#REF!,0),3)</f>
        <v>2502</v>
      </c>
      <c r="V32">
        <f>COUNTIF(Z:Z,sectionsubsection[[#This Row],[Title]])</f>
        <v>1</v>
      </c>
      <c r="Z32" s="49" t="s">
        <v>1747</v>
      </c>
      <c r="AA32" s="49" t="e">
        <f>INDEX(#REF!,MATCH(X32,#REF!,0),3)</f>
        <v>#N/A</v>
      </c>
      <c r="AB32" s="49" t="e">
        <f>INDEX(#REF!,MATCH(Y32,#REF!,0),3)</f>
        <v>#N/A</v>
      </c>
      <c r="AC32" t="s">
        <v>1748</v>
      </c>
    </row>
    <row r="33" spans="1:29" ht="120" x14ac:dyDescent="0.25">
      <c r="A33" s="69" t="s">
        <v>1459</v>
      </c>
      <c r="B33" s="72" t="s">
        <v>2965</v>
      </c>
      <c r="C33" s="48" t="s">
        <v>1674</v>
      </c>
      <c r="D33">
        <v>703</v>
      </c>
      <c r="K33" t="s">
        <v>546</v>
      </c>
      <c r="L33" t="str">
        <f>INDEX(#REF!,MATCH(unique_sub[[#This Row],[SSGUID]],#REF!,0),1)</f>
        <v>AQ 20.06 Todos los recintos en los cuerpos de agua</v>
      </c>
      <c r="M33" t="str">
        <f>INDEX(#REF!,MATCH(unique_sub[[#This Row],[SSGUID]],#REF!,0),2)</f>
        <v>-</v>
      </c>
      <c r="N33">
        <f>INDEX(#REF!,MATCH(unique_sub[[#This Row],[SSGUID]],#REF!,0),3)</f>
        <v>2004</v>
      </c>
      <c r="P33" t="s">
        <v>224</v>
      </c>
      <c r="Q33" t="s">
        <v>225</v>
      </c>
      <c r="R33" s="40" t="str">
        <f t="shared" si="1"/>
        <v>61TDaidZRAGqCBPGs8ha8G1aV0zFwSp9AmvxxfeGq2eA</v>
      </c>
      <c r="S33" s="40">
        <f>INDEX(#REF!,MATCH(P33,#REF!,0),3)</f>
        <v>2402</v>
      </c>
      <c r="T33" s="40">
        <f>INDEX(#REF!,MATCH(Q33,#REF!,0),3)</f>
        <v>2501</v>
      </c>
      <c r="V33">
        <f>COUNTIF(Z:Z,sectionsubsection[[#This Row],[Title]])</f>
        <v>1</v>
      </c>
      <c r="Z33" s="49" t="s">
        <v>1750</v>
      </c>
      <c r="AA33" s="49" t="e">
        <f>INDEX(#REF!,MATCH(X33,#REF!,0),3)</f>
        <v>#N/A</v>
      </c>
      <c r="AB33" s="49" t="e">
        <f>INDEX(#REF!,MATCH(Y33,#REF!,0),3)</f>
        <v>#N/A</v>
      </c>
      <c r="AC33" t="s">
        <v>1751</v>
      </c>
    </row>
    <row r="34" spans="1:29" ht="405" x14ac:dyDescent="0.25">
      <c r="A34" s="70" t="s">
        <v>1440</v>
      </c>
      <c r="B34" s="71" t="s">
        <v>2966</v>
      </c>
      <c r="C34" s="48" t="s">
        <v>1752</v>
      </c>
      <c r="D34">
        <v>704</v>
      </c>
      <c r="K34" t="s">
        <v>553</v>
      </c>
      <c r="L34" t="str">
        <f>INDEX(#REF!,MATCH(unique_sub[[#This Row],[SSGUID]],#REF!,0),1)</f>
        <v>AQ 20.07 Estanques</v>
      </c>
      <c r="M34" t="str">
        <f>INDEX(#REF!,MATCH(unique_sub[[#This Row],[SSGUID]],#REF!,0),2)</f>
        <v>Además de los requisitos de protección de los alimentos, consulte AQ 10.</v>
      </c>
      <c r="N34">
        <f>INDEX(#REF!,MATCH(unique_sub[[#This Row],[SSGUID]],#REF!,0),3)</f>
        <v>2005</v>
      </c>
      <c r="P34" t="s">
        <v>78</v>
      </c>
      <c r="Q34" t="s">
        <v>251</v>
      </c>
      <c r="R34" s="40" t="str">
        <f t="shared" si="1"/>
        <v>6wlTC8ogftkq4iCmKwM5w91QBze7NaIYiHw7VdVlbt4H</v>
      </c>
      <c r="S34" s="40">
        <f>INDEX(#REF!,MATCH(P34,#REF!,0),3)</f>
        <v>5</v>
      </c>
      <c r="T34" s="40">
        <f>INDEX(#REF!,MATCH(Q34,#REF!,0),3)</f>
        <v>2801</v>
      </c>
      <c r="V34">
        <f>COUNTIF(Z:Z,sectionsubsection[[#This Row],[Title]])</f>
        <v>1</v>
      </c>
      <c r="Z34" s="49" t="s">
        <v>1753</v>
      </c>
      <c r="AA34" s="49" t="e">
        <f>INDEX(#REF!,MATCH(X34,#REF!,0),3)</f>
        <v>#N/A</v>
      </c>
      <c r="AB34" s="49" t="e">
        <f>INDEX(#REF!,MATCH(Y34,#REF!,0),3)</f>
        <v>#N/A</v>
      </c>
      <c r="AC34" t="s">
        <v>1754</v>
      </c>
    </row>
    <row r="35" spans="1:29" ht="195" x14ac:dyDescent="0.25">
      <c r="A35" s="69" t="s">
        <v>1052</v>
      </c>
      <c r="B35" s="72" t="s">
        <v>2967</v>
      </c>
      <c r="C35" s="48" t="s">
        <v>1755</v>
      </c>
      <c r="D35">
        <v>705</v>
      </c>
      <c r="K35" t="s">
        <v>633</v>
      </c>
      <c r="L35" t="str">
        <f>INDEX(#REF!,MATCH(unique_sub[[#This Row],[SSGUID]],#REF!,0),1)</f>
        <v>AQ 20.08 Bioseguridad</v>
      </c>
      <c r="M35" t="str">
        <f>INDEX(#REF!,MATCH(unique_sub[[#This Row],[SSGUID]],#REF!,0),2)</f>
        <v>-</v>
      </c>
      <c r="N35">
        <f>INDEX(#REF!,MATCH(unique_sub[[#This Row],[SSGUID]],#REF!,0),3)</f>
        <v>2006</v>
      </c>
      <c r="P35" t="s">
        <v>78</v>
      </c>
      <c r="Q35" t="s">
        <v>251</v>
      </c>
      <c r="R35" s="40" t="str">
        <f t="shared" si="1"/>
        <v>6wlTC8ogftkq4iCmKwM5w91QBze7NaIYiHw7VdVlbt4H</v>
      </c>
      <c r="S35" s="40">
        <f>INDEX(#REF!,MATCH(P35,#REF!,0),3)</f>
        <v>5</v>
      </c>
      <c r="T35" s="40">
        <f>INDEX(#REF!,MATCH(Q35,#REF!,0),3)</f>
        <v>2801</v>
      </c>
      <c r="V35">
        <f>COUNTIF(Z:Z,sectionsubsection[[#This Row],[Title]])</f>
        <v>1</v>
      </c>
      <c r="Z35" s="49" t="s">
        <v>1756</v>
      </c>
      <c r="AA35" s="49" t="e">
        <f>INDEX(#REF!,MATCH(X35,#REF!,0),3)</f>
        <v>#N/A</v>
      </c>
      <c r="AB35" s="49" t="e">
        <f>INDEX(#REF!,MATCH(Y35,#REF!,0),3)</f>
        <v>#N/A</v>
      </c>
      <c r="AC35" t="s">
        <v>1757</v>
      </c>
    </row>
    <row r="36" spans="1:29" ht="120" x14ac:dyDescent="0.25">
      <c r="A36" s="70" t="s">
        <v>1110</v>
      </c>
      <c r="B36" s="71" t="s">
        <v>2968</v>
      </c>
      <c r="C36" s="48" t="s">
        <v>1674</v>
      </c>
      <c r="D36">
        <v>706</v>
      </c>
      <c r="K36" t="s">
        <v>578</v>
      </c>
      <c r="L36" t="str">
        <f>INDEX(#REF!,MATCH(unique_sub[[#This Row],[SSGUID]],#REF!,0),1)</f>
        <v>AQ 20.09 Maquinaria y equipos</v>
      </c>
      <c r="M36" t="str">
        <f>INDEX(#REF!,MATCH(unique_sub[[#This Row],[SSGUID]],#REF!,0),2)</f>
        <v>-</v>
      </c>
      <c r="N36">
        <f>INDEX(#REF!,MATCH(unique_sub[[#This Row],[SSGUID]],#REF!,0),3)</f>
        <v>2007</v>
      </c>
      <c r="P36" t="s">
        <v>78</v>
      </c>
      <c r="Q36" t="s">
        <v>79</v>
      </c>
      <c r="R36" s="40" t="str">
        <f t="shared" si="1"/>
        <v>6wlTC8ogftkq4iCmKwM5w962pcFPkt77OZum9a77v4Bc</v>
      </c>
      <c r="S36" s="40">
        <f>INDEX(#REF!,MATCH(P36,#REF!,0),3)</f>
        <v>5</v>
      </c>
      <c r="T36" s="40">
        <f>INDEX(#REF!,MATCH(Q36,#REF!,0),3)</f>
        <v>2802</v>
      </c>
      <c r="V36">
        <f>COUNTIF(Z:Z,sectionsubsection[[#This Row],[Title]])</f>
        <v>1</v>
      </c>
      <c r="Z36" s="49" t="s">
        <v>1758</v>
      </c>
      <c r="AA36" s="49" t="e">
        <f>INDEX(#REF!,MATCH(X36,#REF!,0),3)</f>
        <v>#N/A</v>
      </c>
      <c r="AB36" s="49" t="e">
        <f>INDEX(#REF!,MATCH(Y36,#REF!,0),3)</f>
        <v>#N/A</v>
      </c>
      <c r="AC36" t="s">
        <v>1759</v>
      </c>
    </row>
    <row r="37" spans="1:29" ht="409.5" x14ac:dyDescent="0.25">
      <c r="A37" s="69" t="s">
        <v>270</v>
      </c>
      <c r="B37" s="72" t="s">
        <v>2969</v>
      </c>
      <c r="C37" s="48" t="s">
        <v>1760</v>
      </c>
      <c r="D37">
        <v>8</v>
      </c>
      <c r="K37" t="s">
        <v>387</v>
      </c>
      <c r="L37" t="str">
        <f>INDEX(#REF!,MATCH(unique_sub[[#This Row],[SSGUID]],#REF!,0),1)</f>
        <v>AQ 22.01 General</v>
      </c>
      <c r="M37" t="str">
        <f>INDEX(#REF!,MATCH(unique_sub[[#This Row],[SSGUID]],#REF!,0),2)</f>
        <v>-</v>
      </c>
      <c r="N37">
        <f>INDEX(#REF!,MATCH(unique_sub[[#This Row],[SSGUID]],#REF!,0),3)</f>
        <v>22</v>
      </c>
      <c r="P37" t="s">
        <v>270</v>
      </c>
      <c r="Q37" t="s">
        <v>50</v>
      </c>
      <c r="R37" s="40" t="str">
        <f t="shared" si="1"/>
        <v>7EkiTjscQQ9YBuIWe6RZFk5TvyR0UgB0EOmnMkFaZftX</v>
      </c>
      <c r="S37" s="40">
        <f>INDEX(#REF!,MATCH(P37,#REF!,0),3)</f>
        <v>8</v>
      </c>
      <c r="T37" s="40">
        <f>INDEX(#REF!,MATCH(Q37,#REF!,0),3)</f>
        <v>0</v>
      </c>
      <c r="V37">
        <f>COUNTIF(Z:Z,sectionsubsection[[#This Row],[Title]])</f>
        <v>1</v>
      </c>
      <c r="Z37" s="49" t="s">
        <v>1761</v>
      </c>
      <c r="AA37" s="49" t="e">
        <f>INDEX(#REF!,MATCH(X37,#REF!,0),3)</f>
        <v>#N/A</v>
      </c>
      <c r="AB37" s="49" t="e">
        <f>INDEX(#REF!,MATCH(Y37,#REF!,0),3)</f>
        <v>#N/A</v>
      </c>
      <c r="AC37" t="s">
        <v>1762</v>
      </c>
    </row>
    <row r="38" spans="1:29" ht="409.5" x14ac:dyDescent="0.25">
      <c r="A38" s="70" t="s">
        <v>1465</v>
      </c>
      <c r="B38" s="71" t="s">
        <v>2970</v>
      </c>
      <c r="C38" s="48" t="s">
        <v>1763</v>
      </c>
      <c r="D38">
        <v>9</v>
      </c>
      <c r="K38" t="s">
        <v>508</v>
      </c>
      <c r="L38" t="str">
        <f>INDEX(#REF!,MATCH(unique_sub[[#This Row],[SSGUID]],#REF!,0),1)</f>
        <v>AQ 22.02 Registros de alimentos para especies acuáticas de cultivo</v>
      </c>
      <c r="M38" t="str">
        <f>INDEX(#REF!,MATCH(unique_sub[[#This Row],[SSGUID]],#REF!,0),2)</f>
        <v>-</v>
      </c>
      <c r="N38">
        <f>INDEX(#REF!,MATCH(unique_sub[[#This Row],[SSGUID]],#REF!,0),3)</f>
        <v>2201</v>
      </c>
      <c r="P38" t="s">
        <v>78</v>
      </c>
      <c r="Q38" t="s">
        <v>251</v>
      </c>
      <c r="R38" s="40" t="str">
        <f t="shared" si="1"/>
        <v>6wlTC8ogftkq4iCmKwM5w91QBze7NaIYiHw7VdVlbt4H</v>
      </c>
      <c r="S38" s="40">
        <f>INDEX(#REF!,MATCH(P38,#REF!,0),3)</f>
        <v>5</v>
      </c>
      <c r="T38" s="40">
        <f>INDEX(#REF!,MATCH(Q38,#REF!,0),3)</f>
        <v>2801</v>
      </c>
      <c r="V38">
        <f>COUNTIF(Z:Z,sectionsubsection[[#This Row],[Title]])</f>
        <v>1</v>
      </c>
      <c r="Z38" s="49" t="s">
        <v>1764</v>
      </c>
      <c r="AA38" s="49" t="e">
        <f>INDEX(#REF!,MATCH(X38,#REF!,0),3)</f>
        <v>#N/A</v>
      </c>
      <c r="AB38" s="49" t="e">
        <f>INDEX(#REF!,MATCH(Y38,#REF!,0),3)</f>
        <v>#N/A</v>
      </c>
      <c r="AC38" t="s">
        <v>1765</v>
      </c>
    </row>
    <row r="39" spans="1:29" ht="390" x14ac:dyDescent="0.25">
      <c r="A39" s="69" t="s">
        <v>1521</v>
      </c>
      <c r="B39" s="72" t="s">
        <v>2971</v>
      </c>
      <c r="C39" s="48" t="s">
        <v>1766</v>
      </c>
      <c r="D39">
        <v>10</v>
      </c>
      <c r="K39" t="s">
        <v>412</v>
      </c>
      <c r="L39" t="str">
        <f>INDEX(#REF!,MATCH(unique_sub[[#This Row],[SSGUID]],#REF!,0),1)</f>
        <v>AQ 22.03 Almacenamiento de alimentos para especies acuáticas de cultivo</v>
      </c>
      <c r="M39" t="str">
        <f>INDEX(#REF!,MATCH(unique_sub[[#This Row],[SSGUID]],#REF!,0),2)</f>
        <v>-</v>
      </c>
      <c r="N39">
        <f>INDEX(#REF!,MATCH(unique_sub[[#This Row],[SSGUID]],#REF!,0),3)</f>
        <v>2202</v>
      </c>
      <c r="P39" t="s">
        <v>78</v>
      </c>
      <c r="Q39" t="s">
        <v>251</v>
      </c>
      <c r="R39" s="40" t="str">
        <f t="shared" si="1"/>
        <v>6wlTC8ogftkq4iCmKwM5w91QBze7NaIYiHw7VdVlbt4H</v>
      </c>
      <c r="S39" s="40">
        <f>INDEX(#REF!,MATCH(P39,#REF!,0),3)</f>
        <v>5</v>
      </c>
      <c r="T39" s="40">
        <f>INDEX(#REF!,MATCH(Q39,#REF!,0),3)</f>
        <v>2801</v>
      </c>
      <c r="V39">
        <f>COUNTIF(Z:Z,sectionsubsection[[#This Row],[Title]])</f>
        <v>1</v>
      </c>
      <c r="Z39" s="49" t="s">
        <v>1767</v>
      </c>
      <c r="AA39" s="49" t="e">
        <f>INDEX(#REF!,MATCH(X39,#REF!,0),3)</f>
        <v>#N/A</v>
      </c>
      <c r="AB39" s="49" t="e">
        <f>INDEX(#REF!,MATCH(Y39,#REF!,0),3)</f>
        <v>#N/A</v>
      </c>
      <c r="AC39" t="s">
        <v>1768</v>
      </c>
    </row>
    <row r="40" spans="1:29" ht="409.5" x14ac:dyDescent="0.25">
      <c r="A40" s="70" t="s">
        <v>1005</v>
      </c>
      <c r="B40" s="71" t="s">
        <v>2972</v>
      </c>
      <c r="C40" s="48" t="s">
        <v>1769</v>
      </c>
      <c r="D40">
        <v>11</v>
      </c>
      <c r="K40" t="s">
        <v>465</v>
      </c>
      <c r="L40" t="str">
        <f>INDEX(#REF!,MATCH(unique_sub[[#This Row],[SSGUID]],#REF!,0),1)</f>
        <v>AQ 24.01 Cosecha: método de cosecha/envío</v>
      </c>
      <c r="M40" t="str">
        <f>INDEX(#REF!,MATCH(unique_sub[[#This Row],[SSGUID]],#REF!,0),2)</f>
        <v>-</v>
      </c>
      <c r="N40">
        <f>INDEX(#REF!,MATCH(unique_sub[[#This Row],[SSGUID]],#REF!,0),3)</f>
        <v>24</v>
      </c>
      <c r="P40" t="s">
        <v>78</v>
      </c>
      <c r="Q40" t="s">
        <v>251</v>
      </c>
      <c r="R40" s="40" t="str">
        <f t="shared" si="1"/>
        <v>6wlTC8ogftkq4iCmKwM5w91QBze7NaIYiHw7VdVlbt4H</v>
      </c>
      <c r="S40" s="40">
        <f>INDEX(#REF!,MATCH(P40,#REF!,0),3)</f>
        <v>5</v>
      </c>
      <c r="T40" s="40">
        <f>INDEX(#REF!,MATCH(Q40,#REF!,0),3)</f>
        <v>2801</v>
      </c>
      <c r="V40">
        <f>COUNTIF(Z:Z,sectionsubsection[[#This Row],[Title]])</f>
        <v>1</v>
      </c>
      <c r="Z40" s="49" t="s">
        <v>1770</v>
      </c>
      <c r="AA40" s="49" t="e">
        <f>INDEX(#REF!,MATCH(X40,#REF!,0),3)</f>
        <v>#N/A</v>
      </c>
      <c r="AB40" s="49" t="e">
        <f>INDEX(#REF!,MATCH(Y40,#REF!,0),3)</f>
        <v>#N/A</v>
      </c>
      <c r="AC40" t="s">
        <v>1771</v>
      </c>
    </row>
    <row r="41" spans="1:29" ht="409.5" x14ac:dyDescent="0.25">
      <c r="A41" s="69" t="s">
        <v>1236</v>
      </c>
      <c r="B41" s="72" t="s">
        <v>2973</v>
      </c>
      <c r="C41" s="48" t="s">
        <v>1772</v>
      </c>
      <c r="D41">
        <v>12</v>
      </c>
      <c r="K41" t="s">
        <v>420</v>
      </c>
      <c r="L41" t="str">
        <f>INDEX(#REF!,MATCH(unique_sub[[#This Row],[SSGUID]],#REF!,0),1)</f>
        <v>AQ 24.02 Trazabilidad de las especies acuáticas de cultivo cosechadas</v>
      </c>
      <c r="M41" t="str">
        <f>INDEX(#REF!,MATCH(unique_sub[[#This Row],[SSGUID]],#REF!,0),2)</f>
        <v>-</v>
      </c>
      <c r="N41">
        <f>INDEX(#REF!,MATCH(unique_sub[[#This Row],[SSGUID]],#REF!,0),3)</f>
        <v>2401</v>
      </c>
      <c r="P41" t="s">
        <v>78</v>
      </c>
      <c r="Q41" t="s">
        <v>251</v>
      </c>
      <c r="R41" s="40" t="str">
        <f t="shared" si="1"/>
        <v>6wlTC8ogftkq4iCmKwM5w91QBze7NaIYiHw7VdVlbt4H</v>
      </c>
      <c r="S41" s="40">
        <f>INDEX(#REF!,MATCH(P41,#REF!,0),3)</f>
        <v>5</v>
      </c>
      <c r="T41" s="40">
        <f>INDEX(#REF!,MATCH(Q41,#REF!,0),3)</f>
        <v>2801</v>
      </c>
      <c r="V41">
        <f>COUNTIF(Z:Z,sectionsubsection[[#This Row],[Title]])</f>
        <v>1</v>
      </c>
      <c r="Z41" s="49" t="s">
        <v>1773</v>
      </c>
      <c r="AA41" s="49" t="e">
        <f>INDEX(#REF!,MATCH(X41,#REF!,0),3)</f>
        <v>#N/A</v>
      </c>
      <c r="AB41" s="49" t="e">
        <f>INDEX(#REF!,MATCH(Y41,#REF!,0),3)</f>
        <v>#N/A</v>
      </c>
      <c r="AC41" t="s">
        <v>1774</v>
      </c>
    </row>
    <row r="42" spans="1:29" ht="409.5" x14ac:dyDescent="0.25">
      <c r="A42" s="70" t="s">
        <v>367</v>
      </c>
      <c r="B42" s="71" t="s">
        <v>2974</v>
      </c>
      <c r="C42" s="48" t="s">
        <v>1775</v>
      </c>
      <c r="D42">
        <v>13</v>
      </c>
      <c r="K42" t="s">
        <v>427</v>
      </c>
      <c r="L42" t="str">
        <f>INDEX(#REF!,MATCH(unique_sub[[#This Row],[SSGUID]],#REF!,0),1)</f>
        <v>AQ 25.01 Bienestar de las especies acuáticas de cultivo en las áreas de contención y aglomeración, incluido el traslado de ejemplares vivos en embarcaciones, y/o antes del sacrificio</v>
      </c>
      <c r="M42" t="str">
        <f>INDEX(#REF!,MATCH(unique_sub[[#This Row],[SSGUID]],#REF!,0),2)</f>
        <v>-</v>
      </c>
      <c r="N42">
        <f>INDEX(#REF!,MATCH(unique_sub[[#This Row],[SSGUID]],#REF!,0),3)</f>
        <v>25</v>
      </c>
      <c r="P42" t="s">
        <v>78</v>
      </c>
      <c r="Q42" t="s">
        <v>251</v>
      </c>
      <c r="R42" s="40" t="str">
        <f t="shared" si="1"/>
        <v>6wlTC8ogftkq4iCmKwM5w91QBze7NaIYiHw7VdVlbt4H</v>
      </c>
      <c r="S42" s="40">
        <f>INDEX(#REF!,MATCH(P42,#REF!,0),3)</f>
        <v>5</v>
      </c>
      <c r="T42" s="40">
        <f>INDEX(#REF!,MATCH(Q42,#REF!,0),3)</f>
        <v>2801</v>
      </c>
      <c r="V42">
        <f>COUNTIF(Z:Z,sectionsubsection[[#This Row],[Title]])</f>
        <v>1</v>
      </c>
      <c r="Z42" s="49" t="s">
        <v>1776</v>
      </c>
      <c r="AA42" s="49" t="e">
        <f>INDEX(#REF!,MATCH(X42,#REF!,0),3)</f>
        <v>#N/A</v>
      </c>
      <c r="AB42" s="49" t="e">
        <f>INDEX(#REF!,MATCH(Y42,#REF!,0),3)</f>
        <v>#N/A</v>
      </c>
      <c r="AC42" t="s">
        <v>1777</v>
      </c>
    </row>
    <row r="43" spans="1:29" ht="195" x14ac:dyDescent="0.25">
      <c r="A43" s="69" t="s">
        <v>334</v>
      </c>
      <c r="B43" s="72" t="s">
        <v>2975</v>
      </c>
      <c r="C43" s="48" t="s">
        <v>1674</v>
      </c>
      <c r="D43">
        <v>14</v>
      </c>
      <c r="K43" t="s">
        <v>225</v>
      </c>
      <c r="L43" t="str">
        <f>INDEX(#REF!,MATCH(unique_sub[[#This Row],[SSGUID]],#REF!,0),1)</f>
        <v>AQ 25.02 Mortalidades en las áreas de contención, incluidas las embarcaciones, y/o antes del sacrificio</v>
      </c>
      <c r="M43" t="str">
        <f>INDEX(#REF!,MATCH(unique_sub[[#This Row],[SSGUID]],#REF!,0),2)</f>
        <v>-</v>
      </c>
      <c r="N43">
        <f>INDEX(#REF!,MATCH(unique_sub[[#This Row],[SSGUID]],#REF!,0),3)</f>
        <v>2501</v>
      </c>
      <c r="P43" t="s">
        <v>307</v>
      </c>
      <c r="Q43" t="s">
        <v>308</v>
      </c>
      <c r="R43" s="40" t="str">
        <f t="shared" si="1"/>
        <v>12V2s4FpWw8zBFdb1VY42AxbaIyuRHw74GoMT8PbnKx</v>
      </c>
      <c r="S43" s="40">
        <f>INDEX(#REF!,MATCH(P43,#REF!,0),3)</f>
        <v>2503</v>
      </c>
      <c r="T43" s="40">
        <f>INDEX(#REF!,MATCH(Q43,#REF!,0),3)</f>
        <v>26</v>
      </c>
      <c r="V43">
        <f>COUNTIF(Z:Z,sectionsubsection[[#This Row],[Title]])</f>
        <v>1</v>
      </c>
      <c r="Z43" s="49" t="s">
        <v>1778</v>
      </c>
      <c r="AA43" s="49" t="e">
        <f>INDEX(#REF!,MATCH(X43,#REF!,0),3)</f>
        <v>#N/A</v>
      </c>
      <c r="AB43" s="49" t="e">
        <f>INDEX(#REF!,MATCH(Y43,#REF!,0),3)</f>
        <v>#N/A</v>
      </c>
      <c r="AC43" t="s">
        <v>1779</v>
      </c>
    </row>
    <row r="44" spans="1:29" ht="390" x14ac:dyDescent="0.25">
      <c r="A44" s="70" t="s">
        <v>1095</v>
      </c>
      <c r="B44" s="71" t="s">
        <v>2976</v>
      </c>
      <c r="C44" s="48" t="s">
        <v>1674</v>
      </c>
      <c r="D44">
        <v>15</v>
      </c>
      <c r="K44" t="s">
        <v>238</v>
      </c>
      <c r="L44" t="str">
        <f>INDEX(#REF!,MATCH(unique_sub[[#This Row],[SSGUID]],#REF!,0),1)</f>
        <v>AQ 25.03 Escapes y especies autóctonas</v>
      </c>
      <c r="M44" t="str">
        <f>INDEX(#REF!,MATCH(unique_sub[[#This Row],[SSGUID]],#REF!,0),2)</f>
        <v>-</v>
      </c>
      <c r="N44">
        <f>INDEX(#REF!,MATCH(unique_sub[[#This Row],[SSGUID]],#REF!,0),3)</f>
        <v>2502</v>
      </c>
      <c r="P44" t="s">
        <v>78</v>
      </c>
      <c r="Q44" t="s">
        <v>251</v>
      </c>
      <c r="R44" s="40" t="str">
        <f t="shared" si="1"/>
        <v>6wlTC8ogftkq4iCmKwM5w91QBze7NaIYiHw7VdVlbt4H</v>
      </c>
      <c r="S44" s="40">
        <f>INDEX(#REF!,MATCH(P44,#REF!,0),3)</f>
        <v>5</v>
      </c>
      <c r="T44" s="40">
        <f>INDEX(#REF!,MATCH(Q44,#REF!,0),3)</f>
        <v>2801</v>
      </c>
      <c r="V44">
        <f>COUNTIF(Z:Z,sectionsubsection[[#This Row],[Title]])</f>
        <v>1</v>
      </c>
      <c r="Z44" s="49" t="s">
        <v>1780</v>
      </c>
      <c r="AA44" s="49" t="e">
        <f>INDEX(#REF!,MATCH(X44,#REF!,0),3)</f>
        <v>#N/A</v>
      </c>
      <c r="AB44" s="49" t="e">
        <f>INDEX(#REF!,MATCH(Y44,#REF!,0),3)</f>
        <v>#N/A</v>
      </c>
      <c r="AC44" t="s">
        <v>1781</v>
      </c>
    </row>
    <row r="45" spans="1:29" ht="300" x14ac:dyDescent="0.25">
      <c r="A45" s="69" t="s">
        <v>1124</v>
      </c>
      <c r="B45" s="72" t="s">
        <v>2977</v>
      </c>
      <c r="C45" s="48" t="s">
        <v>1782</v>
      </c>
      <c r="D45">
        <v>16</v>
      </c>
      <c r="K45" t="s">
        <v>308</v>
      </c>
      <c r="L45" t="str">
        <f>INDEX(#REF!,MATCH(unique_sub[[#This Row],[SSGUID]],#REF!,0),1)</f>
        <v>AQ 26.01 Aturdimiento y desangrado</v>
      </c>
      <c r="M45" t="str">
        <f>INDEX(#REF!,MATCH(unique_sub[[#This Row],[SSGUID]],#REF!,0),2)</f>
        <v>-</v>
      </c>
      <c r="N45">
        <f>INDEX(#REF!,MATCH(unique_sub[[#This Row],[SSGUID]],#REF!,0),3)</f>
        <v>26</v>
      </c>
      <c r="P45" t="s">
        <v>78</v>
      </c>
      <c r="Q45" t="s">
        <v>251</v>
      </c>
      <c r="R45" s="40" t="str">
        <f t="shared" si="1"/>
        <v>6wlTC8ogftkq4iCmKwM5w91QBze7NaIYiHw7VdVlbt4H</v>
      </c>
      <c r="S45" s="40">
        <f>INDEX(#REF!,MATCH(P45,#REF!,0),3)</f>
        <v>5</v>
      </c>
      <c r="T45" s="40">
        <f>INDEX(#REF!,MATCH(Q45,#REF!,0),3)</f>
        <v>2801</v>
      </c>
      <c r="V45">
        <f>COUNTIF(Z:Z,sectionsubsection[[#This Row],[Title]])</f>
        <v>1</v>
      </c>
      <c r="Z45" s="49" t="s">
        <v>1783</v>
      </c>
      <c r="AA45" s="49" t="e">
        <f>INDEX(#REF!,MATCH(X45,#REF!,0),3)</f>
        <v>#N/A</v>
      </c>
      <c r="AB45" s="49" t="e">
        <f>INDEX(#REF!,MATCH(Y45,#REF!,0),3)</f>
        <v>#N/A</v>
      </c>
      <c r="AC45" t="s">
        <v>1784</v>
      </c>
    </row>
    <row r="46" spans="1:29" ht="120" x14ac:dyDescent="0.25">
      <c r="A46" s="70" t="s">
        <v>1117</v>
      </c>
      <c r="B46" s="71" t="s">
        <v>2978</v>
      </c>
      <c r="C46" s="48" t="s">
        <v>1674</v>
      </c>
      <c r="D46">
        <v>17</v>
      </c>
      <c r="K46" t="s">
        <v>354</v>
      </c>
      <c r="L46" t="str">
        <f>INDEX(#REF!,MATCH(unique_sub[[#This Row],[SSGUID]],#REF!,0),1)</f>
        <v>AQ 26.02 Aguas con sangre</v>
      </c>
      <c r="M46" t="str">
        <f>INDEX(#REF!,MATCH(unique_sub[[#This Row],[SSGUID]],#REF!,0),2)</f>
        <v>-</v>
      </c>
      <c r="N46">
        <f>INDEX(#REF!,MATCH(unique_sub[[#This Row],[SSGUID]],#REF!,0),3)</f>
        <v>2601</v>
      </c>
      <c r="P46" t="s">
        <v>327</v>
      </c>
      <c r="Q46" t="s">
        <v>50</v>
      </c>
      <c r="R46" s="40" t="str">
        <f t="shared" si="1"/>
        <v>6GF3xiweshSSrjhesMZt6f5TvyR0UgB0EOmnMkFaZftX</v>
      </c>
      <c r="S46" s="40">
        <f>INDEX(#REF!,MATCH(P46,#REF!,0),3)</f>
        <v>103</v>
      </c>
      <c r="T46" s="40">
        <f>INDEX(#REF!,MATCH(Q46,#REF!,0),3)</f>
        <v>0</v>
      </c>
      <c r="V46">
        <f>COUNTIF(Z:Z,sectionsubsection[[#This Row],[Title]])</f>
        <v>1</v>
      </c>
      <c r="Z46" s="49" t="s">
        <v>1785</v>
      </c>
      <c r="AA46" s="49" t="e">
        <f>INDEX(#REF!,MATCH(X46,#REF!,0),3)</f>
        <v>#N/A</v>
      </c>
      <c r="AB46" s="49" t="e">
        <f>INDEX(#REF!,MATCH(Y46,#REF!,0),3)</f>
        <v>#N/A</v>
      </c>
      <c r="AC46" t="s">
        <v>1786</v>
      </c>
    </row>
    <row r="47" spans="1:29" ht="195" x14ac:dyDescent="0.25">
      <c r="A47" s="69" t="s">
        <v>1096</v>
      </c>
      <c r="B47" s="72" t="s">
        <v>2979</v>
      </c>
      <c r="C47" s="48" t="s">
        <v>1787</v>
      </c>
      <c r="D47">
        <v>18</v>
      </c>
      <c r="K47" t="s">
        <v>251</v>
      </c>
      <c r="L47" t="str">
        <f>INDEX(#REF!,MATCH(unique_sub[[#This Row],[SSGUID]],#REF!,0),1)</f>
        <v>AQ 28.01 ESTRUCTURA DE GESTIÓN</v>
      </c>
      <c r="M47" t="str">
        <f>INDEX(#REF!,MATCH(unique_sub[[#This Row],[SSGUID]],#REF!,0),2)</f>
        <v>Esta sección no se aplica si el productor solamente procesa los productos que él mismo cultiva y no está registrado en los sistemas TI GLOBALG.A.P. para propiedad paralela.</v>
      </c>
      <c r="N47">
        <f>INDEX(#REF!,MATCH(unique_sub[[#This Row],[SSGUID]],#REF!,0),3)</f>
        <v>2801</v>
      </c>
      <c r="P47" t="s">
        <v>334</v>
      </c>
      <c r="Q47" t="s">
        <v>50</v>
      </c>
      <c r="R47" s="40" t="str">
        <f t="shared" si="1"/>
        <v>5HjMxha5zh3JmCKzoQNaGT5TvyR0UgB0EOmnMkFaZftX</v>
      </c>
      <c r="S47" s="40">
        <f>INDEX(#REF!,MATCH(P47,#REF!,0),3)</f>
        <v>14</v>
      </c>
      <c r="T47" s="40">
        <f>INDEX(#REF!,MATCH(Q47,#REF!,0),3)</f>
        <v>0</v>
      </c>
      <c r="V47">
        <f>COUNTIF(Z:Z,sectionsubsection[[#This Row],[Title]])</f>
        <v>1</v>
      </c>
      <c r="Z47" s="49" t="s">
        <v>1788</v>
      </c>
      <c r="AA47" s="49" t="e">
        <f>INDEX(#REF!,MATCH(X47,#REF!,0),3)</f>
        <v>#N/A</v>
      </c>
      <c r="AB47" s="49" t="e">
        <f>INDEX(#REF!,MATCH(Y47,#REF!,0),3)</f>
        <v>#N/A</v>
      </c>
      <c r="AC47" t="s">
        <v>1789</v>
      </c>
    </row>
    <row r="48" spans="1:29" ht="135" x14ac:dyDescent="0.25">
      <c r="A48" s="89" t="s">
        <v>1026</v>
      </c>
      <c r="B48" s="90" t="s">
        <v>2980</v>
      </c>
      <c r="C48" s="48" t="s">
        <v>1790</v>
      </c>
      <c r="D48">
        <v>1801</v>
      </c>
      <c r="K48" t="s">
        <v>79</v>
      </c>
      <c r="L48" t="str">
        <f>INDEX(#REF!,MATCH(unique_sub[[#This Row],[SSGUID]],#REF!,0),1)</f>
        <v>AQ 28.02 VERIFICACIÓN DE INSUMOS Y SALIDAS</v>
      </c>
      <c r="M48" t="str">
        <f>INDEX(#REF!,MATCH(unique_sub[[#This Row],[SSGUID]],#REF!,0),2)</f>
        <v xml:space="preserve"> Los productos certificados son trazables. El productor puede usar un método de segregación o de preservación de la identidad para asegurar la trazabilidad.</v>
      </c>
      <c r="N48">
        <f>INDEX(#REF!,MATCH(unique_sub[[#This Row],[SSGUID]],#REF!,0),3)</f>
        <v>2802</v>
      </c>
      <c r="P48" t="s">
        <v>307</v>
      </c>
      <c r="Q48" t="s">
        <v>308</v>
      </c>
      <c r="R48" s="40" t="str">
        <f t="shared" si="1"/>
        <v>12V2s4FpWw8zBFdb1VY42AxbaIyuRHw74GoMT8PbnKx</v>
      </c>
      <c r="S48" s="40">
        <f>INDEX(#REF!,MATCH(P48,#REF!,0),3)</f>
        <v>2503</v>
      </c>
      <c r="T48" s="40">
        <f>INDEX(#REF!,MATCH(Q48,#REF!,0),3)</f>
        <v>26</v>
      </c>
      <c r="V48">
        <f>COUNTIF(Z:Z,sectionsubsection[[#This Row],[Title]])</f>
        <v>1</v>
      </c>
      <c r="Z48" s="49" t="s">
        <v>1791</v>
      </c>
      <c r="AA48" s="49" t="e">
        <f>INDEX(#REF!,MATCH(X48,#REF!,0),3)</f>
        <v>#N/A</v>
      </c>
      <c r="AB48" s="49" t="e">
        <f>INDEX(#REF!,MATCH(Y48,#REF!,0),3)</f>
        <v>#N/A</v>
      </c>
      <c r="AC48" t="s">
        <v>1792</v>
      </c>
    </row>
    <row r="49" spans="1:29" x14ac:dyDescent="0.25">
      <c r="A49" s="89"/>
      <c r="B49" s="90"/>
      <c r="C49" s="48" t="s">
        <v>1674</v>
      </c>
      <c r="D49">
        <v>1802</v>
      </c>
      <c r="K49" t="s">
        <v>111</v>
      </c>
      <c r="L49" t="str">
        <f>INDEX(#REF!,MATCH(unique_sub[[#This Row],[SSGUID]],#REF!,0),1)</f>
        <v>AQ 28.03 TRAZABILIDAD</v>
      </c>
      <c r="M49" t="str">
        <f>INDEX(#REF!,MATCH(unique_sub[[#This Row],[SSGUID]],#REF!,0),2)</f>
        <v>El productor y los productos están identificados correctamente para permitir la trazabilidad y la validación del estado de la certificación.</v>
      </c>
      <c r="N49">
        <f>INDEX(#REF!,MATCH(unique_sub[[#This Row],[SSGUID]],#REF!,0),3)</f>
        <v>2803</v>
      </c>
      <c r="P49" t="s">
        <v>347</v>
      </c>
      <c r="Q49" t="s">
        <v>50</v>
      </c>
      <c r="R49" s="40" t="str">
        <f t="shared" si="1"/>
        <v>fpZn5YAfrwOfpIHt5wBr75TvyR0UgB0EOmnMkFaZftX</v>
      </c>
      <c r="S49" s="40">
        <f>INDEX(#REF!,MATCH(P49,#REF!,0),3)</f>
        <v>2602</v>
      </c>
      <c r="T49" s="40">
        <f>INDEX(#REF!,MATCH(Q49,#REF!,0),3)</f>
        <v>0</v>
      </c>
      <c r="V49">
        <f>COUNTIF(Z:Z,sectionsubsection[[#This Row],[Title]])</f>
        <v>1</v>
      </c>
      <c r="Z49" s="49" t="s">
        <v>1793</v>
      </c>
      <c r="AA49" s="49" t="e">
        <f>INDEX(#REF!,MATCH(X49,#REF!,0),3)</f>
        <v>#N/A</v>
      </c>
      <c r="AB49" s="49" t="e">
        <f>INDEX(#REF!,MATCH(Y49,#REF!,0),3)</f>
        <v>#N/A</v>
      </c>
      <c r="AC49" t="s">
        <v>1794</v>
      </c>
    </row>
    <row r="50" spans="1:29" ht="105" x14ac:dyDescent="0.25">
      <c r="A50" s="69" t="s">
        <v>1027</v>
      </c>
      <c r="B50" s="72" t="s">
        <v>2981</v>
      </c>
      <c r="C50" s="48" t="s">
        <v>1674</v>
      </c>
      <c r="D50">
        <v>1803</v>
      </c>
      <c r="K50" t="s">
        <v>174</v>
      </c>
      <c r="L50" t="str">
        <f>INDEX(#REF!,MATCH(unique_sub[[#This Row],[SSGUID]],#REF!,0),1)</f>
        <v>AQ 28.04 IDENTIFICACIÓN DE SALIDA CON ESTADO DE LA CERTIFICACIÓN (PROCEDENTE DE PROCESOS DE PRODUCCIÓN CON CERTIFICACIÓN)</v>
      </c>
      <c r="M50" t="str">
        <f>INDEX(#REF!,MATCH(unique_sub[[#This Row],[SSGUID]],#REF!,0),2)</f>
        <v>Solo se aplica a los productos con los elementos visuales de la etiqueta GGN
Las empresas autorizadas tienen derecho a utilizar y etiquetar sus productos con los elementos visuales de la etiqueta GGN además del Número GLOBALG.A.P. (GGN). Para conocer los requisitos y las directrices sobre el uso de los elementos visuales de la etiqueta GGN, véase el manual de usuario de la etiqueta GGN para el envase del producto. Los elementos visuales de la etiqueta GGN están vinculados con un portal en línea público que permite realizar una verificación directa de los Números GLOBALG.A.P. (GGN) y los Números de Cadena de Custodia (CoC).</v>
      </c>
      <c r="N50">
        <f>INDEX(#REF!,MATCH(unique_sub[[#This Row],[SSGUID]],#REF!,0),3)</f>
        <v>2804</v>
      </c>
      <c r="P50" t="s">
        <v>307</v>
      </c>
      <c r="Q50" t="s">
        <v>354</v>
      </c>
      <c r="R50" s="40" t="str">
        <f t="shared" si="1"/>
        <v>12V2s4FpWw8zBFdb1VY42A1oGNflTpAerQDWPIkzL1jE</v>
      </c>
      <c r="S50" s="40">
        <f>INDEX(#REF!,MATCH(P50,#REF!,0),3)</f>
        <v>2503</v>
      </c>
      <c r="T50" s="40">
        <f>INDEX(#REF!,MATCH(Q50,#REF!,0),3)</f>
        <v>2601</v>
      </c>
      <c r="V50">
        <f>COUNTIF(Z:Z,sectionsubsection[[#This Row],[Title]])</f>
        <v>1</v>
      </c>
      <c r="Z50" s="49" t="s">
        <v>1795</v>
      </c>
      <c r="AA50" s="49" t="e">
        <f>INDEX(#REF!,MATCH(X50,#REF!,0),3)</f>
        <v>#N/A</v>
      </c>
      <c r="AB50" s="49" t="e">
        <f>INDEX(#REF!,MATCH(Y50,#REF!,0),3)</f>
        <v>#N/A</v>
      </c>
      <c r="AC50" t="s">
        <v>1796</v>
      </c>
    </row>
    <row r="51" spans="1:29" ht="135" x14ac:dyDescent="0.25">
      <c r="A51" s="70" t="s">
        <v>1535</v>
      </c>
      <c r="B51" s="71" t="s">
        <v>2982</v>
      </c>
      <c r="C51" s="48" t="s">
        <v>1674</v>
      </c>
      <c r="D51">
        <v>19</v>
      </c>
      <c r="K51" t="s">
        <v>104</v>
      </c>
      <c r="L51" t="str">
        <f>INDEX(#REF!,MATCH(unique_sub[[#This Row],[SSGUID]],#REF!,0),1)</f>
        <v>AQ 28.05 PRODUCTOS CON LOS ELEMENTOS VISUALES DE LA ETIQUETA GGN</v>
      </c>
      <c r="M51" t="str">
        <f>INDEX(#REF!,MATCH(unique_sub[[#This Row],[SSGUID]],#REF!,0),2)</f>
        <v>-</v>
      </c>
      <c r="N51">
        <f>INDEX(#REF!,MATCH(unique_sub[[#This Row],[SSGUID]],#REF!,0),3)</f>
        <v>2805</v>
      </c>
      <c r="P51" t="s">
        <v>307</v>
      </c>
      <c r="Q51" t="s">
        <v>308</v>
      </c>
      <c r="R51" s="40" t="str">
        <f t="shared" si="1"/>
        <v>12V2s4FpWw8zBFdb1VY42AxbaIyuRHw74GoMT8PbnKx</v>
      </c>
      <c r="S51" s="40">
        <f>INDEX(#REF!,MATCH(P51,#REF!,0),3)</f>
        <v>2503</v>
      </c>
      <c r="T51" s="40">
        <f>INDEX(#REF!,MATCH(Q51,#REF!,0),3)</f>
        <v>26</v>
      </c>
      <c r="V51">
        <f>COUNTIF(Z:Z,sectionsubsection[[#This Row],[Title]])</f>
        <v>1</v>
      </c>
      <c r="Z51" s="49" t="s">
        <v>1797</v>
      </c>
      <c r="AA51" s="49" t="e">
        <f>INDEX(#REF!,MATCH(X51,#REF!,0),3)</f>
        <v>#N/A</v>
      </c>
      <c r="AB51" s="49" t="e">
        <f>INDEX(#REF!,MATCH(Y51,#REF!,0),3)</f>
        <v>#N/A</v>
      </c>
      <c r="AC51" t="s">
        <v>1798</v>
      </c>
    </row>
    <row r="52" spans="1:29" ht="409.5" x14ac:dyDescent="0.25">
      <c r="A52" s="69" t="s">
        <v>1333</v>
      </c>
      <c r="B52" s="72" t="s">
        <v>2983</v>
      </c>
      <c r="C52" s="48" t="s">
        <v>1799</v>
      </c>
      <c r="D52">
        <v>1901</v>
      </c>
      <c r="K52" t="s">
        <v>130</v>
      </c>
      <c r="L52" t="str">
        <f>INDEX(#REF!,MATCH(unique_sub[[#This Row],[SSGUID]],#REF!,0),1)</f>
        <v>AQ 28.06 SISTEMA DE INOCUIDAD ALIMENTARIA</v>
      </c>
      <c r="M52" t="str">
        <f>INDEX(#REF!,MATCH(unique_sub[[#This Row],[SSGUID]],#REF!,0),2)</f>
        <v xml:space="preserve">The standard applies to all stages of the aquatic species for all systems used in aquaculture.
Presently, the term “farmed aquatic species” within the standard refers to all species mentioned in the GLOBALG.A.P. product list published on the GLOBALG.A.P. website. This product list is extended for species based on demand and under consideration of brood stock origin. The term “farmed aquatic species” refers to finfish, crustaceans, molluscs, and macro-algae (seaweed) and depending on the criteria may apply exclusively to some of the groups. </v>
      </c>
      <c r="N52">
        <f>INDEX(#REF!,MATCH(unique_sub[[#This Row],[SSGUID]],#REF!,0),3)</f>
        <v>2806</v>
      </c>
      <c r="P52" t="s">
        <v>367</v>
      </c>
      <c r="Q52" t="s">
        <v>50</v>
      </c>
      <c r="R52" s="40" t="str">
        <f t="shared" si="1"/>
        <v>MyNM2sLtxWP06FudRhDir5TvyR0UgB0EOmnMkFaZftX</v>
      </c>
      <c r="S52" s="40">
        <f>INDEX(#REF!,MATCH(P52,#REF!,0),3)</f>
        <v>13</v>
      </c>
      <c r="T52" s="40">
        <f>INDEX(#REF!,MATCH(Q52,#REF!,0),3)</f>
        <v>0</v>
      </c>
      <c r="V52">
        <f>COUNTIF(Z:Z,sectionsubsection[[#This Row],[Title]])</f>
        <v>1</v>
      </c>
      <c r="Z52" s="49" t="s">
        <v>1800</v>
      </c>
      <c r="AA52" s="49" t="e">
        <f>INDEX(#REF!,MATCH(X52,#REF!,0),3)</f>
        <v>#N/A</v>
      </c>
      <c r="AB52" s="49" t="e">
        <f>INDEX(#REF!,MATCH(Y52,#REF!,0),3)</f>
        <v>#N/A</v>
      </c>
      <c r="AC52" t="s">
        <v>1801</v>
      </c>
    </row>
    <row r="53" spans="1:29" ht="270" x14ac:dyDescent="0.25">
      <c r="A53" s="70" t="s">
        <v>545</v>
      </c>
      <c r="B53" s="71" t="s">
        <v>2984</v>
      </c>
      <c r="C53" s="48" t="s">
        <v>1674</v>
      </c>
      <c r="D53">
        <v>1902</v>
      </c>
      <c r="P53" t="s">
        <v>307</v>
      </c>
      <c r="Q53" t="s">
        <v>308</v>
      </c>
      <c r="R53" s="40" t="str">
        <f t="shared" ref="R53:R116" si="2">P53&amp;Q53</f>
        <v>12V2s4FpWw8zBFdb1VY42AxbaIyuRHw74GoMT8PbnKx</v>
      </c>
      <c r="S53" s="40">
        <f>INDEX(#REF!,MATCH(P53,#REF!,0),3)</f>
        <v>2503</v>
      </c>
      <c r="T53" s="40">
        <f>INDEX(#REF!,MATCH(Q53,#REF!,0),3)</f>
        <v>26</v>
      </c>
      <c r="V53">
        <f>COUNTIF(Z:Z,sectionsubsection[[#This Row],[Title]])</f>
        <v>1</v>
      </c>
      <c r="Z53" s="49" t="s">
        <v>1802</v>
      </c>
      <c r="AA53" s="49" t="e">
        <f>INDEX(#REF!,MATCH(X53,#REF!,0),3)</f>
        <v>#N/A</v>
      </c>
      <c r="AB53" s="49" t="e">
        <f>INDEX(#REF!,MATCH(Y53,#REF!,0),3)</f>
        <v>#N/A</v>
      </c>
      <c r="AC53" t="s">
        <v>1803</v>
      </c>
    </row>
    <row r="54" spans="1:29" ht="105" x14ac:dyDescent="0.25">
      <c r="A54" s="69" t="s">
        <v>854</v>
      </c>
      <c r="B54" s="72" t="s">
        <v>2985</v>
      </c>
      <c r="C54" s="48" t="s">
        <v>1674</v>
      </c>
      <c r="D54">
        <v>1903</v>
      </c>
      <c r="P54" t="s">
        <v>307</v>
      </c>
      <c r="Q54" t="s">
        <v>308</v>
      </c>
      <c r="R54" s="40" t="str">
        <f t="shared" si="2"/>
        <v>12V2s4FpWw8zBFdb1VY42AxbaIyuRHw74GoMT8PbnKx</v>
      </c>
      <c r="S54" s="40">
        <f>INDEX(#REF!,MATCH(P54,#REF!,0),3)</f>
        <v>2503</v>
      </c>
      <c r="T54" s="40">
        <f>INDEX(#REF!,MATCH(Q54,#REF!,0),3)</f>
        <v>26</v>
      </c>
      <c r="V54">
        <f>COUNTIF(Z:Z,sectionsubsection[[#This Row],[Title]])</f>
        <v>1</v>
      </c>
      <c r="Z54" s="49" t="s">
        <v>1804</v>
      </c>
      <c r="AA54" s="49" t="e">
        <f>INDEX(#REF!,MATCH(X54,#REF!,0),3)</f>
        <v>#N/A</v>
      </c>
      <c r="AB54" s="49" t="e">
        <f>INDEX(#REF!,MATCH(Y54,#REF!,0),3)</f>
        <v>#N/A</v>
      </c>
      <c r="AC54" t="s">
        <v>1805</v>
      </c>
    </row>
    <row r="55" spans="1:29" ht="120" x14ac:dyDescent="0.25">
      <c r="A55" s="70" t="s">
        <v>707</v>
      </c>
      <c r="B55" s="71" t="s">
        <v>2986</v>
      </c>
      <c r="C55" s="48" t="s">
        <v>1674</v>
      </c>
      <c r="D55">
        <v>20</v>
      </c>
      <c r="P55" t="s">
        <v>386</v>
      </c>
      <c r="Q55" t="s">
        <v>387</v>
      </c>
      <c r="R55" s="40" t="str">
        <f t="shared" si="2"/>
        <v>6inH5pgUJeX8hyB3EYnjvL3vLjIvLzmFDnyHGwp4sKjy</v>
      </c>
      <c r="S55" s="40">
        <f>INDEX(#REF!,MATCH(P55,#REF!,0),3)</f>
        <v>2009</v>
      </c>
      <c r="T55" s="40">
        <f>INDEX(#REF!,MATCH(Q55,#REF!,0),3)</f>
        <v>22</v>
      </c>
      <c r="V55">
        <f>COUNTIF(Z:Z,sectionsubsection[[#This Row],[Title]])</f>
        <v>1</v>
      </c>
      <c r="Z55" s="49" t="s">
        <v>1806</v>
      </c>
      <c r="AA55" s="49" t="e">
        <f>INDEX(#REF!,MATCH(X55,#REF!,0),3)</f>
        <v>#N/A</v>
      </c>
      <c r="AB55" s="49" t="e">
        <f>INDEX(#REF!,MATCH(Y55,#REF!,0),3)</f>
        <v>#N/A</v>
      </c>
      <c r="AC55" t="s">
        <v>1807</v>
      </c>
    </row>
    <row r="56" spans="1:29" ht="45" x14ac:dyDescent="0.25">
      <c r="A56" s="69" t="s">
        <v>700</v>
      </c>
      <c r="B56" s="72" t="s">
        <v>2987</v>
      </c>
      <c r="C56" s="48" t="s">
        <v>1674</v>
      </c>
      <c r="D56">
        <v>2001</v>
      </c>
      <c r="P56" t="s">
        <v>386</v>
      </c>
      <c r="Q56" t="s">
        <v>387</v>
      </c>
      <c r="R56" s="40" t="str">
        <f t="shared" si="2"/>
        <v>6inH5pgUJeX8hyB3EYnjvL3vLjIvLzmFDnyHGwp4sKjy</v>
      </c>
      <c r="S56" s="40">
        <f>INDEX(#REF!,MATCH(P56,#REF!,0),3)</f>
        <v>2009</v>
      </c>
      <c r="T56" s="40">
        <f>INDEX(#REF!,MATCH(Q56,#REF!,0),3)</f>
        <v>22</v>
      </c>
      <c r="V56">
        <f>COUNTIF(Z:Z,sectionsubsection[[#This Row],[Title]])</f>
        <v>1</v>
      </c>
      <c r="Z56" s="49" t="s">
        <v>1808</v>
      </c>
      <c r="AA56" s="49" t="e">
        <f>INDEX(#REF!,MATCH(X56,#REF!,0),3)</f>
        <v>#N/A</v>
      </c>
      <c r="AB56" s="49" t="e">
        <f>INDEX(#REF!,MATCH(Y56,#REF!,0),3)</f>
        <v>#N/A</v>
      </c>
      <c r="AC56" t="s">
        <v>1809</v>
      </c>
    </row>
    <row r="57" spans="1:29" ht="75" x14ac:dyDescent="0.25">
      <c r="A57" s="70" t="s">
        <v>793</v>
      </c>
      <c r="B57" s="71" t="s">
        <v>2988</v>
      </c>
      <c r="C57" s="48" t="s">
        <v>1674</v>
      </c>
      <c r="D57">
        <v>2002</v>
      </c>
      <c r="P57" t="s">
        <v>386</v>
      </c>
      <c r="Q57" t="s">
        <v>387</v>
      </c>
      <c r="R57" s="40" t="str">
        <f t="shared" si="2"/>
        <v>6inH5pgUJeX8hyB3EYnjvL3vLjIvLzmFDnyHGwp4sKjy</v>
      </c>
      <c r="S57" s="40">
        <f>INDEX(#REF!,MATCH(P57,#REF!,0),3)</f>
        <v>2009</v>
      </c>
      <c r="T57" s="40">
        <f>INDEX(#REF!,MATCH(Q57,#REF!,0),3)</f>
        <v>22</v>
      </c>
      <c r="V57">
        <f>COUNTIF(Z:Z,sectionsubsection[[#This Row],[Title]])</f>
        <v>1</v>
      </c>
      <c r="Z57" s="49" t="s">
        <v>1810</v>
      </c>
      <c r="AA57" s="49" t="e">
        <f>INDEX(#REF!,MATCH(X57,#REF!,0),3)</f>
        <v>#N/A</v>
      </c>
      <c r="AB57" s="49" t="e">
        <f>INDEX(#REF!,MATCH(Y57,#REF!,0),3)</f>
        <v>#N/A</v>
      </c>
      <c r="AC57" t="s">
        <v>1811</v>
      </c>
    </row>
    <row r="58" spans="1:29" ht="45" x14ac:dyDescent="0.25">
      <c r="A58" s="69" t="s">
        <v>744</v>
      </c>
      <c r="B58" s="72" t="s">
        <v>2989</v>
      </c>
      <c r="C58" s="48" t="s">
        <v>1674</v>
      </c>
      <c r="D58">
        <v>2003</v>
      </c>
      <c r="P58" t="s">
        <v>386</v>
      </c>
      <c r="Q58" t="s">
        <v>387</v>
      </c>
      <c r="R58" s="40" t="str">
        <f t="shared" si="2"/>
        <v>6inH5pgUJeX8hyB3EYnjvL3vLjIvLzmFDnyHGwp4sKjy</v>
      </c>
      <c r="S58" s="40">
        <f>INDEX(#REF!,MATCH(P58,#REF!,0),3)</f>
        <v>2009</v>
      </c>
      <c r="T58" s="40">
        <f>INDEX(#REF!,MATCH(Q58,#REF!,0),3)</f>
        <v>22</v>
      </c>
      <c r="V58">
        <f>COUNTIF(Z:Z,sectionsubsection[[#This Row],[Title]])</f>
        <v>1</v>
      </c>
      <c r="Z58" s="49" t="s">
        <v>1812</v>
      </c>
      <c r="AA58" s="49" t="e">
        <f>INDEX(#REF!,MATCH(X58,#REF!,0),3)</f>
        <v>#N/A</v>
      </c>
      <c r="AB58" s="49" t="e">
        <f>INDEX(#REF!,MATCH(Y58,#REF!,0),3)</f>
        <v>#N/A</v>
      </c>
      <c r="AC58" t="s">
        <v>1813</v>
      </c>
    </row>
    <row r="59" spans="1:29" ht="105" x14ac:dyDescent="0.25">
      <c r="A59" s="70" t="s">
        <v>546</v>
      </c>
      <c r="B59" s="71" t="s">
        <v>2990</v>
      </c>
      <c r="C59" s="48" t="s">
        <v>1674</v>
      </c>
      <c r="D59">
        <v>2004</v>
      </c>
      <c r="P59" t="s">
        <v>386</v>
      </c>
      <c r="Q59" t="s">
        <v>412</v>
      </c>
      <c r="R59" s="40" t="str">
        <f t="shared" si="2"/>
        <v>6inH5pgUJeX8hyB3EYnjvL4WvVgaj0DmqytcECbsfj85</v>
      </c>
      <c r="S59" s="40">
        <f>INDEX(#REF!,MATCH(P59,#REF!,0),3)</f>
        <v>2009</v>
      </c>
      <c r="T59" s="40">
        <f>INDEX(#REF!,MATCH(Q59,#REF!,0),3)</f>
        <v>2202</v>
      </c>
      <c r="V59">
        <f>COUNTIF(Z:Z,sectionsubsection[[#This Row],[Title]])</f>
        <v>1</v>
      </c>
      <c r="Z59" s="49" t="s">
        <v>1814</v>
      </c>
      <c r="AA59" s="49" t="e">
        <f>INDEX(#REF!,MATCH(X59,#REF!,0),3)</f>
        <v>#N/A</v>
      </c>
      <c r="AB59" s="49" t="e">
        <f>INDEX(#REF!,MATCH(Y59,#REF!,0),3)</f>
        <v>#N/A</v>
      </c>
      <c r="AC59" t="s">
        <v>1815</v>
      </c>
    </row>
    <row r="60" spans="1:29" ht="150" x14ac:dyDescent="0.25">
      <c r="A60" s="69" t="s">
        <v>553</v>
      </c>
      <c r="B60" s="72" t="s">
        <v>2991</v>
      </c>
      <c r="C60" s="48" t="s">
        <v>1816</v>
      </c>
      <c r="D60">
        <v>2005</v>
      </c>
      <c r="P60" t="s">
        <v>419</v>
      </c>
      <c r="Q60" t="s">
        <v>420</v>
      </c>
      <c r="R60" s="40" t="str">
        <f t="shared" si="2"/>
        <v>1YbYgCwF5emApZVepFq1X12fdp0291AK18VPCACdP0xw</v>
      </c>
      <c r="S60" s="40">
        <f>INDEX(#REF!,MATCH(P60,#REF!,0),3)</f>
        <v>23</v>
      </c>
      <c r="T60" s="40">
        <f>INDEX(#REF!,MATCH(Q60,#REF!,0),3)</f>
        <v>2401</v>
      </c>
      <c r="V60">
        <f>COUNTIF(Z:Z,sectionsubsection[[#This Row],[Title]])</f>
        <v>1</v>
      </c>
      <c r="Z60" s="49" t="s">
        <v>1817</v>
      </c>
      <c r="AA60" s="49" t="e">
        <f>INDEX(#REF!,MATCH(X60,#REF!,0),3)</f>
        <v>#N/A</v>
      </c>
      <c r="AB60" s="49" t="e">
        <f>INDEX(#REF!,MATCH(Y60,#REF!,0),3)</f>
        <v>#N/A</v>
      </c>
      <c r="AC60" t="s">
        <v>1818</v>
      </c>
    </row>
    <row r="61" spans="1:29" ht="45" x14ac:dyDescent="0.25">
      <c r="A61" s="70" t="s">
        <v>633</v>
      </c>
      <c r="B61" s="71" t="s">
        <v>2992</v>
      </c>
      <c r="C61" s="48" t="s">
        <v>1674</v>
      </c>
      <c r="D61">
        <v>2006</v>
      </c>
      <c r="P61" t="s">
        <v>224</v>
      </c>
      <c r="Q61" t="s">
        <v>427</v>
      </c>
      <c r="R61" s="40" t="str">
        <f t="shared" si="2"/>
        <v>61TDaidZRAGqCBPGs8ha8G5TX5THcQM5Np1uQ5ItrWLM</v>
      </c>
      <c r="S61" s="40">
        <f>INDEX(#REF!,MATCH(P61,#REF!,0),3)</f>
        <v>2402</v>
      </c>
      <c r="T61" s="40">
        <f>INDEX(#REF!,MATCH(Q61,#REF!,0),3)</f>
        <v>25</v>
      </c>
      <c r="V61">
        <f>COUNTIF(Z:Z,sectionsubsection[[#This Row],[Title]])</f>
        <v>1</v>
      </c>
      <c r="Z61" s="49" t="s">
        <v>1819</v>
      </c>
      <c r="AA61" s="49" t="e">
        <f>INDEX(#REF!,MATCH(X61,#REF!,0),3)</f>
        <v>#N/A</v>
      </c>
      <c r="AB61" s="49" t="e">
        <f>INDEX(#REF!,MATCH(Y61,#REF!,0),3)</f>
        <v>#N/A</v>
      </c>
      <c r="AC61" t="s">
        <v>1820</v>
      </c>
    </row>
    <row r="62" spans="1:29" ht="60" x14ac:dyDescent="0.25">
      <c r="A62" s="69" t="s">
        <v>578</v>
      </c>
      <c r="B62" s="72" t="s">
        <v>2993</v>
      </c>
      <c r="C62" s="48" t="s">
        <v>1674</v>
      </c>
      <c r="D62">
        <v>2007</v>
      </c>
      <c r="P62" t="s">
        <v>224</v>
      </c>
      <c r="Q62" t="s">
        <v>427</v>
      </c>
      <c r="R62" s="40" t="str">
        <f t="shared" si="2"/>
        <v>61TDaidZRAGqCBPGs8ha8G5TX5THcQM5Np1uQ5ItrWLM</v>
      </c>
      <c r="S62" s="40">
        <f>INDEX(#REF!,MATCH(P62,#REF!,0),3)</f>
        <v>2402</v>
      </c>
      <c r="T62" s="40">
        <f>INDEX(#REF!,MATCH(Q62,#REF!,0),3)</f>
        <v>25</v>
      </c>
      <c r="V62">
        <f>COUNTIF(Z:Z,sectionsubsection[[#This Row],[Title]])</f>
        <v>1</v>
      </c>
      <c r="Z62" s="49" t="s">
        <v>1821</v>
      </c>
      <c r="AA62" s="49" t="e">
        <f>INDEX(#REF!,MATCH(X62,#REF!,0),3)</f>
        <v>#N/A</v>
      </c>
      <c r="AB62" s="49" t="e">
        <f>INDEX(#REF!,MATCH(Y62,#REF!,0),3)</f>
        <v>#N/A</v>
      </c>
      <c r="AC62" t="s">
        <v>1822</v>
      </c>
    </row>
    <row r="63" spans="1:29" ht="409.5" x14ac:dyDescent="0.25">
      <c r="A63" s="70" t="s">
        <v>446</v>
      </c>
      <c r="B63" s="71" t="s">
        <v>2994</v>
      </c>
      <c r="C63" s="48" t="s">
        <v>1823</v>
      </c>
      <c r="D63">
        <v>2008</v>
      </c>
      <c r="P63" t="s">
        <v>224</v>
      </c>
      <c r="Q63" t="s">
        <v>427</v>
      </c>
      <c r="R63" s="40" t="str">
        <f t="shared" si="2"/>
        <v>61TDaidZRAGqCBPGs8ha8G5TX5THcQM5Np1uQ5ItrWLM</v>
      </c>
      <c r="S63" s="40">
        <f>INDEX(#REF!,MATCH(P63,#REF!,0),3)</f>
        <v>2402</v>
      </c>
      <c r="T63" s="40">
        <f>INDEX(#REF!,MATCH(Q63,#REF!,0),3)</f>
        <v>25</v>
      </c>
      <c r="V63">
        <f>COUNTIF(Z:Z,sectionsubsection[[#This Row],[Title]])</f>
        <v>1</v>
      </c>
      <c r="Z63" s="49" t="s">
        <v>1824</v>
      </c>
      <c r="AA63" s="49" t="e">
        <f>INDEX(#REF!,MATCH(X63,#REF!,0),3)</f>
        <v>#N/A</v>
      </c>
      <c r="AB63" s="49" t="e">
        <f>INDEX(#REF!,MATCH(Y63,#REF!,0),3)</f>
        <v>#N/A</v>
      </c>
      <c r="AC63" t="s">
        <v>1825</v>
      </c>
    </row>
    <row r="64" spans="1:29" ht="135" x14ac:dyDescent="0.25">
      <c r="A64" s="69" t="s">
        <v>386</v>
      </c>
      <c r="B64" s="72" t="s">
        <v>2995</v>
      </c>
      <c r="C64" s="48" t="s">
        <v>1674</v>
      </c>
      <c r="D64">
        <v>2009</v>
      </c>
      <c r="P64" t="s">
        <v>446</v>
      </c>
      <c r="Q64" t="s">
        <v>50</v>
      </c>
      <c r="R64" s="40" t="str">
        <f t="shared" si="2"/>
        <v>4Igs0TcvRtcZaLqERpBzyw5TvyR0UgB0EOmnMkFaZftX</v>
      </c>
      <c r="S64" s="40">
        <f>INDEX(#REF!,MATCH(P64,#REF!,0),3)</f>
        <v>2008</v>
      </c>
      <c r="T64" s="40">
        <f>INDEX(#REF!,MATCH(Q64,#REF!,0),3)</f>
        <v>0</v>
      </c>
      <c r="V64">
        <f>COUNTIF(Z:Z,sectionsubsection[[#This Row],[Title]])</f>
        <v>1</v>
      </c>
      <c r="Z64" s="49" t="s">
        <v>1826</v>
      </c>
      <c r="AA64" s="49" t="e">
        <f>INDEX(#REF!,MATCH(X64,#REF!,0),3)</f>
        <v>#N/A</v>
      </c>
      <c r="AB64" s="49" t="e">
        <f>INDEX(#REF!,MATCH(Y64,#REF!,0),3)</f>
        <v>#N/A</v>
      </c>
      <c r="AC64" t="s">
        <v>1827</v>
      </c>
    </row>
    <row r="65" spans="1:29" ht="30" x14ac:dyDescent="0.25">
      <c r="A65" s="70" t="s">
        <v>387</v>
      </c>
      <c r="B65" s="71" t="s">
        <v>1830</v>
      </c>
      <c r="C65" s="48" t="s">
        <v>1674</v>
      </c>
      <c r="D65">
        <v>22</v>
      </c>
      <c r="P65" t="s">
        <v>224</v>
      </c>
      <c r="Q65" t="s">
        <v>427</v>
      </c>
      <c r="R65" s="40" t="str">
        <f t="shared" si="2"/>
        <v>61TDaidZRAGqCBPGs8ha8G5TX5THcQM5Np1uQ5ItrWLM</v>
      </c>
      <c r="S65" s="40">
        <f>INDEX(#REF!,MATCH(P65,#REF!,0),3)</f>
        <v>2402</v>
      </c>
      <c r="T65" s="40">
        <f>INDEX(#REF!,MATCH(Q65,#REF!,0),3)</f>
        <v>25</v>
      </c>
      <c r="V65">
        <f>COUNTIF(Z:Z,sectionsubsection[[#This Row],[Title]])</f>
        <v>1</v>
      </c>
      <c r="Z65" s="49" t="s">
        <v>1828</v>
      </c>
      <c r="AA65" s="49" t="e">
        <f>INDEX(#REF!,MATCH(X65,#REF!,0),3)</f>
        <v>#N/A</v>
      </c>
      <c r="AB65" s="49" t="e">
        <f>INDEX(#REF!,MATCH(Y65,#REF!,0),3)</f>
        <v>#N/A</v>
      </c>
      <c r="AC65" t="s">
        <v>1829</v>
      </c>
    </row>
    <row r="66" spans="1:29" ht="135" x14ac:dyDescent="0.25">
      <c r="A66" s="69" t="s">
        <v>508</v>
      </c>
      <c r="B66" s="72" t="s">
        <v>2996</v>
      </c>
      <c r="C66" s="48" t="s">
        <v>1674</v>
      </c>
      <c r="D66">
        <v>2201</v>
      </c>
      <c r="P66" t="s">
        <v>419</v>
      </c>
      <c r="Q66" t="s">
        <v>420</v>
      </c>
      <c r="R66" s="40" t="str">
        <f t="shared" si="2"/>
        <v>1YbYgCwF5emApZVepFq1X12fdp0291AK18VPCACdP0xw</v>
      </c>
      <c r="S66" s="40">
        <f>INDEX(#REF!,MATCH(P66,#REF!,0),3)</f>
        <v>23</v>
      </c>
      <c r="T66" s="40">
        <f>INDEX(#REF!,MATCH(Q66,#REF!,0),3)</f>
        <v>2401</v>
      </c>
      <c r="V66">
        <f>COUNTIF(Z:Z,sectionsubsection[[#This Row],[Title]])</f>
        <v>1</v>
      </c>
      <c r="Z66" s="49" t="s">
        <v>1831</v>
      </c>
      <c r="AA66" s="49" t="e">
        <f>INDEX(#REF!,MATCH(X66,#REF!,0),3)</f>
        <v>#N/A</v>
      </c>
      <c r="AB66" s="49" t="e">
        <f>INDEX(#REF!,MATCH(Y66,#REF!,0),3)</f>
        <v>#N/A</v>
      </c>
      <c r="AC66" t="s">
        <v>1832</v>
      </c>
    </row>
    <row r="67" spans="1:29" ht="150" x14ac:dyDescent="0.25">
      <c r="A67" s="70" t="s">
        <v>412</v>
      </c>
      <c r="B67" s="71" t="s">
        <v>2997</v>
      </c>
      <c r="C67" s="48" t="s">
        <v>1674</v>
      </c>
      <c r="D67">
        <v>2202</v>
      </c>
      <c r="P67" t="s">
        <v>419</v>
      </c>
      <c r="Q67" t="s">
        <v>465</v>
      </c>
      <c r="R67" s="40" t="str">
        <f t="shared" si="2"/>
        <v>1YbYgCwF5emApZVepFq1X175ZhDFwSi67hTEERmDGpdT</v>
      </c>
      <c r="S67" s="40">
        <f>INDEX(#REF!,MATCH(P67,#REF!,0),3)</f>
        <v>23</v>
      </c>
      <c r="T67" s="40">
        <f>INDEX(#REF!,MATCH(Q67,#REF!,0),3)</f>
        <v>24</v>
      </c>
      <c r="V67">
        <f>COUNTIF(Z:Z,sectionsubsection[[#This Row],[Title]])</f>
        <v>1</v>
      </c>
      <c r="Z67" s="49" t="s">
        <v>1833</v>
      </c>
      <c r="AA67" s="49" t="e">
        <f>INDEX(#REF!,MATCH(X67,#REF!,0),3)</f>
        <v>#N/A</v>
      </c>
      <c r="AB67" s="49" t="e">
        <f>INDEX(#REF!,MATCH(Y67,#REF!,0),3)</f>
        <v>#N/A</v>
      </c>
      <c r="AC67" t="s">
        <v>1834</v>
      </c>
    </row>
    <row r="68" spans="1:29" ht="60" x14ac:dyDescent="0.25">
      <c r="A68" s="69" t="s">
        <v>1645</v>
      </c>
      <c r="B68" s="72" t="s">
        <v>2998</v>
      </c>
      <c r="C68" s="48" t="s">
        <v>1674</v>
      </c>
      <c r="D68">
        <v>2203</v>
      </c>
      <c r="P68" t="s">
        <v>419</v>
      </c>
      <c r="Q68" t="s">
        <v>465</v>
      </c>
      <c r="R68" s="40" t="str">
        <f t="shared" si="2"/>
        <v>1YbYgCwF5emApZVepFq1X175ZhDFwSi67hTEERmDGpdT</v>
      </c>
      <c r="S68" s="40">
        <f>INDEX(#REF!,MATCH(P68,#REF!,0),3)</f>
        <v>23</v>
      </c>
      <c r="T68" s="40">
        <f>INDEX(#REF!,MATCH(Q68,#REF!,0),3)</f>
        <v>24</v>
      </c>
      <c r="V68">
        <f>COUNTIF(Z:Z,sectionsubsection[[#This Row],[Title]])</f>
        <v>1</v>
      </c>
      <c r="Z68" s="49" t="s">
        <v>1835</v>
      </c>
      <c r="AA68" s="49" t="e">
        <f>INDEX(#REF!,MATCH(X68,#REF!,0),3)</f>
        <v>#N/A</v>
      </c>
      <c r="AB68" s="49" t="e">
        <f>INDEX(#REF!,MATCH(Y68,#REF!,0),3)</f>
        <v>#N/A</v>
      </c>
      <c r="AC68" t="s">
        <v>1836</v>
      </c>
    </row>
    <row r="69" spans="1:29" ht="105" x14ac:dyDescent="0.25">
      <c r="A69" s="70" t="s">
        <v>419</v>
      </c>
      <c r="B69" s="71" t="s">
        <v>2999</v>
      </c>
      <c r="C69" s="48" t="s">
        <v>1674</v>
      </c>
      <c r="D69">
        <v>23</v>
      </c>
      <c r="P69" t="s">
        <v>419</v>
      </c>
      <c r="Q69" t="s">
        <v>465</v>
      </c>
      <c r="R69" s="40" t="str">
        <f t="shared" si="2"/>
        <v>1YbYgCwF5emApZVepFq1X175ZhDFwSi67hTEERmDGpdT</v>
      </c>
      <c r="S69" s="40">
        <f>INDEX(#REF!,MATCH(P69,#REF!,0),3)</f>
        <v>23</v>
      </c>
      <c r="T69" s="40">
        <f>INDEX(#REF!,MATCH(Q69,#REF!,0),3)</f>
        <v>24</v>
      </c>
      <c r="V69">
        <f>COUNTIF(Z:Z,sectionsubsection[[#This Row],[Title]])</f>
        <v>1</v>
      </c>
      <c r="Z69" s="49" t="s">
        <v>1837</v>
      </c>
      <c r="AA69" s="49" t="e">
        <f>INDEX(#REF!,MATCH(X69,#REF!,0),3)</f>
        <v>#N/A</v>
      </c>
      <c r="AB69" s="49" t="e">
        <f>INDEX(#REF!,MATCH(Y69,#REF!,0),3)</f>
        <v>#N/A</v>
      </c>
      <c r="AC69" t="s">
        <v>1838</v>
      </c>
    </row>
    <row r="70" spans="1:29" ht="90" x14ac:dyDescent="0.25">
      <c r="A70" s="69" t="s">
        <v>465</v>
      </c>
      <c r="B70" s="72" t="s">
        <v>3000</v>
      </c>
      <c r="C70" s="48" t="s">
        <v>1674</v>
      </c>
      <c r="D70">
        <v>24</v>
      </c>
      <c r="P70" t="s">
        <v>386</v>
      </c>
      <c r="Q70" t="s">
        <v>412</v>
      </c>
      <c r="R70" s="40" t="str">
        <f t="shared" si="2"/>
        <v>6inH5pgUJeX8hyB3EYnjvL4WvVgaj0DmqytcECbsfj85</v>
      </c>
      <c r="S70" s="40">
        <f>INDEX(#REF!,MATCH(P70,#REF!,0),3)</f>
        <v>2009</v>
      </c>
      <c r="T70" s="40">
        <f>INDEX(#REF!,MATCH(Q70,#REF!,0),3)</f>
        <v>2202</v>
      </c>
      <c r="V70">
        <f>COUNTIF(Z:Z,sectionsubsection[[#This Row],[Title]])</f>
        <v>1</v>
      </c>
      <c r="Z70" s="49" t="s">
        <v>1839</v>
      </c>
      <c r="AA70" s="49" t="e">
        <f>INDEX(#REF!,MATCH(X70,#REF!,0),3)</f>
        <v>#N/A</v>
      </c>
      <c r="AB70" s="49" t="e">
        <f>INDEX(#REF!,MATCH(Y70,#REF!,0),3)</f>
        <v>#N/A</v>
      </c>
      <c r="AC70" t="s">
        <v>1840</v>
      </c>
    </row>
    <row r="71" spans="1:29" ht="150" x14ac:dyDescent="0.25">
      <c r="A71" s="70" t="s">
        <v>420</v>
      </c>
      <c r="B71" s="71" t="s">
        <v>3001</v>
      </c>
      <c r="C71" s="48" t="s">
        <v>1674</v>
      </c>
      <c r="D71">
        <v>2401</v>
      </c>
      <c r="P71" t="s">
        <v>419</v>
      </c>
      <c r="Q71" t="s">
        <v>465</v>
      </c>
      <c r="R71" s="40" t="str">
        <f t="shared" si="2"/>
        <v>1YbYgCwF5emApZVepFq1X175ZhDFwSi67hTEERmDGpdT</v>
      </c>
      <c r="S71" s="40">
        <f>INDEX(#REF!,MATCH(P71,#REF!,0),3)</f>
        <v>23</v>
      </c>
      <c r="T71" s="40">
        <f>INDEX(#REF!,MATCH(Q71,#REF!,0),3)</f>
        <v>24</v>
      </c>
      <c r="V71">
        <f>COUNTIF(Z:Z,sectionsubsection[[#This Row],[Title]])</f>
        <v>1</v>
      </c>
      <c r="Z71" s="49" t="s">
        <v>1841</v>
      </c>
      <c r="AA71" s="49" t="e">
        <f>INDEX(#REF!,MATCH(X71,#REF!,0),3)</f>
        <v>#N/A</v>
      </c>
      <c r="AB71" s="49" t="e">
        <f>INDEX(#REF!,MATCH(Y71,#REF!,0),3)</f>
        <v>#N/A</v>
      </c>
      <c r="AC71" t="s">
        <v>1842</v>
      </c>
    </row>
    <row r="72" spans="1:29" ht="300" x14ac:dyDescent="0.25">
      <c r="A72" s="69" t="s">
        <v>224</v>
      </c>
      <c r="B72" s="72" t="s">
        <v>3002</v>
      </c>
      <c r="C72" s="48" t="s">
        <v>1843</v>
      </c>
      <c r="D72">
        <v>2402</v>
      </c>
      <c r="P72" t="s">
        <v>386</v>
      </c>
      <c r="Q72" t="s">
        <v>412</v>
      </c>
      <c r="R72" s="40" t="str">
        <f t="shared" si="2"/>
        <v>6inH5pgUJeX8hyB3EYnjvL4WvVgaj0DmqytcECbsfj85</v>
      </c>
      <c r="S72" s="40">
        <f>INDEX(#REF!,MATCH(P72,#REF!,0),3)</f>
        <v>2009</v>
      </c>
      <c r="T72" s="40">
        <f>INDEX(#REF!,MATCH(Q72,#REF!,0),3)</f>
        <v>2202</v>
      </c>
      <c r="V72">
        <f>COUNTIF(Z:Z,sectionsubsection[[#This Row],[Title]])</f>
        <v>1</v>
      </c>
      <c r="Z72" s="49" t="s">
        <v>1844</v>
      </c>
      <c r="AA72" s="49" t="e">
        <f>INDEX(#REF!,MATCH(X72,#REF!,0),3)</f>
        <v>#N/A</v>
      </c>
      <c r="AB72" s="49" t="e">
        <f>INDEX(#REF!,MATCH(Y72,#REF!,0),3)</f>
        <v>#N/A</v>
      </c>
      <c r="AC72" t="s">
        <v>1845</v>
      </c>
    </row>
    <row r="73" spans="1:29" ht="375" x14ac:dyDescent="0.25">
      <c r="A73" s="70" t="s">
        <v>427</v>
      </c>
      <c r="B73" s="71" t="s">
        <v>3003</v>
      </c>
      <c r="C73" s="48" t="s">
        <v>1674</v>
      </c>
      <c r="D73">
        <v>25</v>
      </c>
      <c r="P73" t="s">
        <v>327</v>
      </c>
      <c r="Q73" t="s">
        <v>50</v>
      </c>
      <c r="R73" s="40" t="str">
        <f t="shared" si="2"/>
        <v>6GF3xiweshSSrjhesMZt6f5TvyR0UgB0EOmnMkFaZftX</v>
      </c>
      <c r="S73" s="40">
        <f>INDEX(#REF!,MATCH(P73,#REF!,0),3)</f>
        <v>103</v>
      </c>
      <c r="T73" s="40">
        <f>INDEX(#REF!,MATCH(Q73,#REF!,0),3)</f>
        <v>0</v>
      </c>
      <c r="V73">
        <f>COUNTIF(Z:Z,sectionsubsection[[#This Row],[Title]])</f>
        <v>1</v>
      </c>
      <c r="Z73" s="49" t="s">
        <v>1846</v>
      </c>
      <c r="AA73" s="49" t="e">
        <f>INDEX(#REF!,MATCH(X73,#REF!,0),3)</f>
        <v>#N/A</v>
      </c>
      <c r="AB73" s="49" t="e">
        <f>INDEX(#REF!,MATCH(Y73,#REF!,0),3)</f>
        <v>#N/A</v>
      </c>
      <c r="AC73" t="s">
        <v>1847</v>
      </c>
    </row>
    <row r="74" spans="1:29" ht="210" x14ac:dyDescent="0.25">
      <c r="A74" s="69" t="s">
        <v>225</v>
      </c>
      <c r="B74" s="72" t="s">
        <v>3004</v>
      </c>
      <c r="C74" s="48" t="s">
        <v>1674</v>
      </c>
      <c r="D74">
        <v>2501</v>
      </c>
      <c r="P74" t="s">
        <v>386</v>
      </c>
      <c r="Q74" t="s">
        <v>508</v>
      </c>
      <c r="R74" s="40" t="str">
        <f t="shared" si="2"/>
        <v>6inH5pgUJeX8hyB3EYnjvL2lcjWDd2pC4Mxvjx89tTP3</v>
      </c>
      <c r="S74" s="40">
        <f>INDEX(#REF!,MATCH(P74,#REF!,0),3)</f>
        <v>2009</v>
      </c>
      <c r="T74" s="40">
        <f>INDEX(#REF!,MATCH(Q74,#REF!,0),3)</f>
        <v>2201</v>
      </c>
      <c r="V74">
        <f>COUNTIF(Z:Z,sectionsubsection[[#This Row],[Title]])</f>
        <v>1</v>
      </c>
      <c r="Z74" s="49" t="s">
        <v>1848</v>
      </c>
      <c r="AA74" s="49" t="e">
        <f>INDEX(#REF!,MATCH(X74,#REF!,0),3)</f>
        <v>#N/A</v>
      </c>
      <c r="AB74" s="49" t="e">
        <f>INDEX(#REF!,MATCH(Y74,#REF!,0),3)</f>
        <v>#N/A</v>
      </c>
      <c r="AC74" t="s">
        <v>1849</v>
      </c>
    </row>
    <row r="75" spans="1:29" ht="90" x14ac:dyDescent="0.25">
      <c r="A75" s="70" t="s">
        <v>238</v>
      </c>
      <c r="B75" s="71" t="s">
        <v>3005</v>
      </c>
      <c r="C75" s="48" t="s">
        <v>1674</v>
      </c>
      <c r="D75">
        <v>2502</v>
      </c>
      <c r="P75" t="s">
        <v>386</v>
      </c>
      <c r="Q75" t="s">
        <v>508</v>
      </c>
      <c r="R75" s="40" t="str">
        <f t="shared" si="2"/>
        <v>6inH5pgUJeX8hyB3EYnjvL2lcjWDd2pC4Mxvjx89tTP3</v>
      </c>
      <c r="S75" s="40">
        <f>INDEX(#REF!,MATCH(P75,#REF!,0),3)</f>
        <v>2009</v>
      </c>
      <c r="T75" s="40">
        <f>INDEX(#REF!,MATCH(Q75,#REF!,0),3)</f>
        <v>2201</v>
      </c>
      <c r="V75">
        <f>COUNTIF(Z:Z,sectionsubsection[[#This Row],[Title]])</f>
        <v>1</v>
      </c>
      <c r="Z75" s="49" t="s">
        <v>1850</v>
      </c>
      <c r="AA75" s="49" t="e">
        <f>INDEX(#REF!,MATCH(X75,#REF!,0),3)</f>
        <v>#N/A</v>
      </c>
      <c r="AB75" s="49" t="e">
        <f>INDEX(#REF!,MATCH(Y75,#REF!,0),3)</f>
        <v>#N/A</v>
      </c>
      <c r="AC75" t="s">
        <v>1851</v>
      </c>
    </row>
    <row r="76" spans="1:29" ht="75" x14ac:dyDescent="0.25">
      <c r="A76" s="69" t="s">
        <v>307</v>
      </c>
      <c r="B76" s="72" t="s">
        <v>3006</v>
      </c>
      <c r="C76" s="48" t="s">
        <v>1674</v>
      </c>
      <c r="D76">
        <v>2503</v>
      </c>
      <c r="P76" t="s">
        <v>386</v>
      </c>
      <c r="Q76" t="s">
        <v>508</v>
      </c>
      <c r="R76" s="40" t="str">
        <f t="shared" si="2"/>
        <v>6inH5pgUJeX8hyB3EYnjvL2lcjWDd2pC4Mxvjx89tTP3</v>
      </c>
      <c r="S76" s="40">
        <f>INDEX(#REF!,MATCH(P76,#REF!,0),3)</f>
        <v>2009</v>
      </c>
      <c r="T76" s="40">
        <f>INDEX(#REF!,MATCH(Q76,#REF!,0),3)</f>
        <v>2201</v>
      </c>
      <c r="V76">
        <f>COUNTIF(Z:Z,sectionsubsection[[#This Row],[Title]])</f>
        <v>1</v>
      </c>
      <c r="Z76" s="49" t="s">
        <v>1852</v>
      </c>
      <c r="AA76" s="49" t="e">
        <f>INDEX(#REF!,MATCH(X76,#REF!,0),3)</f>
        <v>#N/A</v>
      </c>
      <c r="AB76" s="49" t="e">
        <f>INDEX(#REF!,MATCH(Y76,#REF!,0),3)</f>
        <v>#N/A</v>
      </c>
      <c r="AC76" t="s">
        <v>1853</v>
      </c>
    </row>
    <row r="77" spans="1:29" ht="75" x14ac:dyDescent="0.25">
      <c r="A77" s="70" t="s">
        <v>308</v>
      </c>
      <c r="B77" s="71" t="s">
        <v>3007</v>
      </c>
      <c r="C77" s="48" t="s">
        <v>1674</v>
      </c>
      <c r="D77">
        <v>26</v>
      </c>
      <c r="P77" t="s">
        <v>386</v>
      </c>
      <c r="Q77" t="s">
        <v>508</v>
      </c>
      <c r="R77" s="40" t="str">
        <f t="shared" si="2"/>
        <v>6inH5pgUJeX8hyB3EYnjvL2lcjWDd2pC4Mxvjx89tTP3</v>
      </c>
      <c r="S77" s="40">
        <f>INDEX(#REF!,MATCH(P77,#REF!,0),3)</f>
        <v>2009</v>
      </c>
      <c r="T77" s="40">
        <f>INDEX(#REF!,MATCH(Q77,#REF!,0),3)</f>
        <v>2201</v>
      </c>
      <c r="V77">
        <f>COUNTIF(Z:Z,sectionsubsection[[#This Row],[Title]])</f>
        <v>1</v>
      </c>
      <c r="Z77" s="49" t="s">
        <v>1854</v>
      </c>
      <c r="AA77" s="49" t="e">
        <f>INDEX(#REF!,MATCH(X77,#REF!,0),3)</f>
        <v>#N/A</v>
      </c>
      <c r="AB77" s="49" t="e">
        <f>INDEX(#REF!,MATCH(Y77,#REF!,0),3)</f>
        <v>#N/A</v>
      </c>
      <c r="AC77" t="s">
        <v>1855</v>
      </c>
    </row>
    <row r="78" spans="1:29" ht="60" x14ac:dyDescent="0.25">
      <c r="A78" s="69" t="s">
        <v>354</v>
      </c>
      <c r="B78" s="72" t="s">
        <v>3008</v>
      </c>
      <c r="C78" s="48" t="s">
        <v>1674</v>
      </c>
      <c r="D78">
        <v>2601</v>
      </c>
      <c r="P78" t="s">
        <v>386</v>
      </c>
      <c r="Q78" t="s">
        <v>508</v>
      </c>
      <c r="R78" s="40" t="str">
        <f t="shared" si="2"/>
        <v>6inH5pgUJeX8hyB3EYnjvL2lcjWDd2pC4Mxvjx89tTP3</v>
      </c>
      <c r="S78" s="40">
        <f>INDEX(#REF!,MATCH(P78,#REF!,0),3)</f>
        <v>2009</v>
      </c>
      <c r="T78" s="40">
        <f>INDEX(#REF!,MATCH(Q78,#REF!,0),3)</f>
        <v>2201</v>
      </c>
      <c r="V78">
        <f>COUNTIF(Z:Z,sectionsubsection[[#This Row],[Title]])</f>
        <v>1</v>
      </c>
      <c r="Z78" s="49" t="s">
        <v>1856</v>
      </c>
      <c r="AA78" s="49" t="e">
        <f>INDEX(#REF!,MATCH(X78,#REF!,0),3)</f>
        <v>#N/A</v>
      </c>
      <c r="AB78" s="49" t="e">
        <f>INDEX(#REF!,MATCH(Y78,#REF!,0),3)</f>
        <v>#N/A</v>
      </c>
      <c r="AC78" t="s">
        <v>1857</v>
      </c>
    </row>
    <row r="79" spans="1:29" ht="45" x14ac:dyDescent="0.25">
      <c r="A79" s="70" t="s">
        <v>347</v>
      </c>
      <c r="B79" s="71" t="s">
        <v>3009</v>
      </c>
      <c r="C79" s="48" t="s">
        <v>1674</v>
      </c>
      <c r="D79">
        <v>2602</v>
      </c>
      <c r="P79" t="s">
        <v>386</v>
      </c>
      <c r="Q79" t="s">
        <v>508</v>
      </c>
      <c r="R79" s="40" t="str">
        <f t="shared" si="2"/>
        <v>6inH5pgUJeX8hyB3EYnjvL2lcjWDd2pC4Mxvjx89tTP3</v>
      </c>
      <c r="S79" s="40">
        <f>INDEX(#REF!,MATCH(P79,#REF!,0),3)</f>
        <v>2009</v>
      </c>
      <c r="T79" s="40">
        <f>INDEX(#REF!,MATCH(Q79,#REF!,0),3)</f>
        <v>2201</v>
      </c>
      <c r="V79">
        <f>COUNTIF(Z:Z,sectionsubsection[[#This Row],[Title]])</f>
        <v>1</v>
      </c>
      <c r="Z79" s="49" t="s">
        <v>1858</v>
      </c>
      <c r="AA79" s="49" t="e">
        <f>INDEX(#REF!,MATCH(X79,#REF!,0),3)</f>
        <v>#N/A</v>
      </c>
      <c r="AB79" s="49" t="e">
        <f>INDEX(#REF!,MATCH(Y79,#REF!,0),3)</f>
        <v>#N/A</v>
      </c>
      <c r="AC79" t="s">
        <v>1859</v>
      </c>
    </row>
    <row r="80" spans="1:29" ht="409.5" x14ac:dyDescent="0.25">
      <c r="A80" s="69" t="s">
        <v>1229</v>
      </c>
      <c r="B80" s="72" t="s">
        <v>3010</v>
      </c>
      <c r="C80" s="48" t="s">
        <v>1860</v>
      </c>
      <c r="D80">
        <v>27</v>
      </c>
      <c r="P80" t="s">
        <v>545</v>
      </c>
      <c r="Q80" t="s">
        <v>546</v>
      </c>
      <c r="R80" s="40" t="str">
        <f t="shared" si="2"/>
        <v>4pvzWZLf4r0AsvpuWuoYAC65SiBmR9xE6MmZIJH2OMh8</v>
      </c>
      <c r="S80" s="40">
        <f>INDEX(#REF!,MATCH(P80,#REF!,0),3)</f>
        <v>1902</v>
      </c>
      <c r="T80" s="40">
        <f>INDEX(#REF!,MATCH(Q80,#REF!,0),3)</f>
        <v>2004</v>
      </c>
      <c r="V80">
        <f>COUNTIF(Z:Z,sectionsubsection[[#This Row],[Title]])</f>
        <v>1</v>
      </c>
      <c r="Z80" s="49" t="s">
        <v>1861</v>
      </c>
      <c r="AA80" s="49" t="e">
        <f>INDEX(#REF!,MATCH(X80,#REF!,0),3)</f>
        <v>#N/A</v>
      </c>
      <c r="AB80" s="49" t="e">
        <f>INDEX(#REF!,MATCH(Y80,#REF!,0),3)</f>
        <v>#N/A</v>
      </c>
      <c r="AC80" t="s">
        <v>1862</v>
      </c>
    </row>
    <row r="81" spans="1:29" ht="90" x14ac:dyDescent="0.25">
      <c r="A81" s="70" t="s">
        <v>137</v>
      </c>
      <c r="B81" s="71" t="s">
        <v>3011</v>
      </c>
      <c r="C81" s="48" t="s">
        <v>1674</v>
      </c>
      <c r="D81">
        <v>28</v>
      </c>
      <c r="P81" t="s">
        <v>545</v>
      </c>
      <c r="Q81" t="s">
        <v>553</v>
      </c>
      <c r="R81" s="40" t="str">
        <f t="shared" si="2"/>
        <v>4pvzWZLf4r0AsvpuWuoYAC4Zl4dLXiCmXFVqnsslPb0x</v>
      </c>
      <c r="S81" s="40">
        <f>INDEX(#REF!,MATCH(P81,#REF!,0),3)</f>
        <v>1902</v>
      </c>
      <c r="T81" s="40">
        <f>INDEX(#REF!,MATCH(Q81,#REF!,0),3)</f>
        <v>2005</v>
      </c>
      <c r="V81">
        <f>COUNTIF(Z:Z,sectionsubsection[[#This Row],[Title]])</f>
        <v>1</v>
      </c>
      <c r="Z81" s="49" t="s">
        <v>1863</v>
      </c>
      <c r="AA81" s="49" t="e">
        <f>INDEX(#REF!,MATCH(X81,#REF!,0),3)</f>
        <v>#N/A</v>
      </c>
      <c r="AB81" s="49" t="e">
        <f>INDEX(#REF!,MATCH(Y81,#REF!,0),3)</f>
        <v>#N/A</v>
      </c>
      <c r="AC81" t="s">
        <v>1864</v>
      </c>
    </row>
    <row r="82" spans="1:29" ht="390" x14ac:dyDescent="0.25">
      <c r="A82" s="69" t="s">
        <v>251</v>
      </c>
      <c r="B82" s="72" t="s">
        <v>3012</v>
      </c>
      <c r="C82" s="48" t="s">
        <v>1865</v>
      </c>
      <c r="D82">
        <v>2801</v>
      </c>
      <c r="P82" t="s">
        <v>545</v>
      </c>
      <c r="Q82" t="s">
        <v>553</v>
      </c>
      <c r="R82" s="40" t="str">
        <f t="shared" si="2"/>
        <v>4pvzWZLf4r0AsvpuWuoYAC4Zl4dLXiCmXFVqnsslPb0x</v>
      </c>
      <c r="S82" s="40">
        <f>INDEX(#REF!,MATCH(P82,#REF!,0),3)</f>
        <v>1902</v>
      </c>
      <c r="T82" s="40">
        <f>INDEX(#REF!,MATCH(Q82,#REF!,0),3)</f>
        <v>2005</v>
      </c>
      <c r="V82">
        <f>COUNTIF(Z:Z,sectionsubsection[[#This Row],[Title]])</f>
        <v>1</v>
      </c>
      <c r="Z82" s="49" t="s">
        <v>1866</v>
      </c>
      <c r="AA82" s="49" t="e">
        <f>INDEX(#REF!,MATCH(X82,#REF!,0),3)</f>
        <v>#N/A</v>
      </c>
      <c r="AB82" s="49" t="e">
        <f>INDEX(#REF!,MATCH(Y82,#REF!,0),3)</f>
        <v>#N/A</v>
      </c>
      <c r="AC82" t="s">
        <v>1867</v>
      </c>
    </row>
    <row r="83" spans="1:29" ht="345" x14ac:dyDescent="0.25">
      <c r="A83" s="70" t="s">
        <v>79</v>
      </c>
      <c r="B83" s="71" t="s">
        <v>3013</v>
      </c>
      <c r="C83" s="48" t="s">
        <v>1868</v>
      </c>
      <c r="D83">
        <v>2802</v>
      </c>
      <c r="P83" t="s">
        <v>327</v>
      </c>
      <c r="Q83" t="s">
        <v>50</v>
      </c>
      <c r="R83" s="40" t="str">
        <f t="shared" si="2"/>
        <v>6GF3xiweshSSrjhesMZt6f5TvyR0UgB0EOmnMkFaZftX</v>
      </c>
      <c r="S83" s="40">
        <f>INDEX(#REF!,MATCH(P83,#REF!,0),3)</f>
        <v>103</v>
      </c>
      <c r="T83" s="40">
        <f>INDEX(#REF!,MATCH(Q83,#REF!,0),3)</f>
        <v>0</v>
      </c>
      <c r="V83">
        <f>COUNTIF(Z:Z,sectionsubsection[[#This Row],[Title]])</f>
        <v>1</v>
      </c>
      <c r="Z83" s="49" t="s">
        <v>1869</v>
      </c>
      <c r="AA83" s="49" t="e">
        <f>INDEX(#REF!,MATCH(X83,#REF!,0),3)</f>
        <v>#N/A</v>
      </c>
      <c r="AB83" s="49" t="e">
        <f>INDEX(#REF!,MATCH(Y83,#REF!,0),3)</f>
        <v>#N/A</v>
      </c>
      <c r="AC83" t="s">
        <v>1870</v>
      </c>
    </row>
    <row r="84" spans="1:29" ht="300" x14ac:dyDescent="0.25">
      <c r="A84" s="69" t="s">
        <v>111</v>
      </c>
      <c r="B84" s="72" t="s">
        <v>3014</v>
      </c>
      <c r="C84" s="48" t="s">
        <v>1871</v>
      </c>
      <c r="D84">
        <v>2803</v>
      </c>
      <c r="P84" t="s">
        <v>545</v>
      </c>
      <c r="Q84" t="s">
        <v>553</v>
      </c>
      <c r="R84" s="40" t="str">
        <f t="shared" si="2"/>
        <v>4pvzWZLf4r0AsvpuWuoYAC4Zl4dLXiCmXFVqnsslPb0x</v>
      </c>
      <c r="S84" s="40">
        <f>INDEX(#REF!,MATCH(P84,#REF!,0),3)</f>
        <v>1902</v>
      </c>
      <c r="T84" s="40">
        <f>INDEX(#REF!,MATCH(Q84,#REF!,0),3)</f>
        <v>2005</v>
      </c>
      <c r="V84">
        <f>COUNTIF(Z:Z,sectionsubsection[[#This Row],[Title]])</f>
        <v>1</v>
      </c>
      <c r="Z84" s="49" t="s">
        <v>1872</v>
      </c>
      <c r="AA84" s="49" t="e">
        <f>INDEX(#REF!,MATCH(X84,#REF!,0),3)</f>
        <v>#N/A</v>
      </c>
      <c r="AB84" s="49" t="e">
        <f>INDEX(#REF!,MATCH(Y84,#REF!,0),3)</f>
        <v>#N/A</v>
      </c>
      <c r="AC84" t="s">
        <v>1873</v>
      </c>
    </row>
    <row r="85" spans="1:29" ht="409.5" x14ac:dyDescent="0.25">
      <c r="A85" s="70" t="s">
        <v>174</v>
      </c>
      <c r="B85" s="71" t="s">
        <v>3015</v>
      </c>
      <c r="C85" s="48" t="s">
        <v>1874</v>
      </c>
      <c r="D85">
        <v>2804</v>
      </c>
      <c r="P85" t="s">
        <v>545</v>
      </c>
      <c r="Q85" t="s">
        <v>578</v>
      </c>
      <c r="R85" s="40" t="str">
        <f t="shared" si="2"/>
        <v>4pvzWZLf4r0AsvpuWuoYAC3bnauhR2XKWnnmjxnrNJeQ</v>
      </c>
      <c r="S85" s="40">
        <f>INDEX(#REF!,MATCH(P85,#REF!,0),3)</f>
        <v>1902</v>
      </c>
      <c r="T85" s="40">
        <f>INDEX(#REF!,MATCH(Q85,#REF!,0),3)</f>
        <v>2007</v>
      </c>
      <c r="V85">
        <f>COUNTIF(Z:Z,sectionsubsection[[#This Row],[Title]])</f>
        <v>1</v>
      </c>
      <c r="Z85" s="49" t="s">
        <v>1875</v>
      </c>
      <c r="AA85" s="49" t="e">
        <f>INDEX(#REF!,MATCH(X85,#REF!,0),3)</f>
        <v>#N/A</v>
      </c>
      <c r="AB85" s="49" t="e">
        <f>INDEX(#REF!,MATCH(Y85,#REF!,0),3)</f>
        <v>#N/A</v>
      </c>
      <c r="AC85" t="s">
        <v>1876</v>
      </c>
    </row>
    <row r="86" spans="1:29" ht="150" x14ac:dyDescent="0.25">
      <c r="A86" s="69" t="s">
        <v>104</v>
      </c>
      <c r="B86" s="72" t="s">
        <v>3016</v>
      </c>
      <c r="C86" s="48" t="s">
        <v>1674</v>
      </c>
      <c r="D86">
        <v>2805</v>
      </c>
      <c r="P86" t="s">
        <v>545</v>
      </c>
      <c r="Q86" t="s">
        <v>553</v>
      </c>
      <c r="R86" s="40" t="str">
        <f t="shared" si="2"/>
        <v>4pvzWZLf4r0AsvpuWuoYAC4Zl4dLXiCmXFVqnsslPb0x</v>
      </c>
      <c r="S86" s="40">
        <f>INDEX(#REF!,MATCH(P86,#REF!,0),3)</f>
        <v>1902</v>
      </c>
      <c r="T86" s="40">
        <f>INDEX(#REF!,MATCH(Q86,#REF!,0),3)</f>
        <v>2005</v>
      </c>
      <c r="V86">
        <f>COUNTIF(Z:Z,sectionsubsection[[#This Row],[Title]])</f>
        <v>1</v>
      </c>
      <c r="Z86" s="49" t="s">
        <v>1877</v>
      </c>
      <c r="AA86" s="49" t="e">
        <f>INDEX(#REF!,MATCH(X86,#REF!,0),3)</f>
        <v>#N/A</v>
      </c>
      <c r="AB86" s="49" t="e">
        <f>INDEX(#REF!,MATCH(Y86,#REF!,0),3)</f>
        <v>#N/A</v>
      </c>
      <c r="AC86" t="s">
        <v>1878</v>
      </c>
    </row>
    <row r="87" spans="1:29" ht="409.5" x14ac:dyDescent="0.25">
      <c r="A87" s="70" t="s">
        <v>130</v>
      </c>
      <c r="B87" s="71" t="s">
        <v>3017</v>
      </c>
      <c r="C87" s="48" t="s">
        <v>1879</v>
      </c>
      <c r="D87">
        <v>2806</v>
      </c>
      <c r="P87" t="s">
        <v>327</v>
      </c>
      <c r="Q87" t="s">
        <v>50</v>
      </c>
      <c r="R87" s="40" t="str">
        <f t="shared" si="2"/>
        <v>6GF3xiweshSSrjhesMZt6f5TvyR0UgB0EOmnMkFaZftX</v>
      </c>
      <c r="S87" s="40">
        <f>INDEX(#REF!,MATCH(P87,#REF!,0),3)</f>
        <v>103</v>
      </c>
      <c r="T87" s="40">
        <f>INDEX(#REF!,MATCH(Q87,#REF!,0),3)</f>
        <v>0</v>
      </c>
      <c r="V87">
        <f>COUNTIF(Z:Z,sectionsubsection[[#This Row],[Title]])</f>
        <v>1</v>
      </c>
      <c r="Z87" s="49" t="s">
        <v>1880</v>
      </c>
      <c r="AA87" s="49" t="e">
        <f>INDEX(#REF!,MATCH(X87,#REF!,0),3)</f>
        <v>#N/A</v>
      </c>
      <c r="AB87" s="49" t="e">
        <f>INDEX(#REF!,MATCH(Y87,#REF!,0),3)</f>
        <v>#N/A</v>
      </c>
      <c r="AC87" t="s">
        <v>1881</v>
      </c>
    </row>
    <row r="88" spans="1:29" ht="120" x14ac:dyDescent="0.25">
      <c r="A88" s="69" t="s">
        <v>1882</v>
      </c>
      <c r="B88" s="72" t="s">
        <v>1883</v>
      </c>
      <c r="C88" s="48" t="s">
        <v>1674</v>
      </c>
      <c r="D88">
        <v>1</v>
      </c>
      <c r="P88" t="s">
        <v>446</v>
      </c>
      <c r="Q88" t="s">
        <v>50</v>
      </c>
      <c r="R88" s="40" t="str">
        <f t="shared" si="2"/>
        <v>4Igs0TcvRtcZaLqERpBzyw5TvyR0UgB0EOmnMkFaZftX</v>
      </c>
      <c r="S88" s="40">
        <f>INDEX(#REF!,MATCH(P88,#REF!,0),3)</f>
        <v>2008</v>
      </c>
      <c r="T88" s="40">
        <f>INDEX(#REF!,MATCH(Q88,#REF!,0),3)</f>
        <v>0</v>
      </c>
      <c r="V88">
        <f>COUNTIF(Z:Z,sectionsubsection[[#This Row],[Title]])</f>
        <v>1</v>
      </c>
      <c r="Z88" s="49" t="s">
        <v>1884</v>
      </c>
      <c r="AA88" s="49" t="e">
        <f>INDEX(#REF!,MATCH(X88,#REF!,0),3)</f>
        <v>#N/A</v>
      </c>
      <c r="AB88" s="49" t="e">
        <f>INDEX(#REF!,MATCH(Y88,#REF!,0),3)</f>
        <v>#N/A</v>
      </c>
      <c r="AC88" t="s">
        <v>1885</v>
      </c>
    </row>
    <row r="89" spans="1:29" ht="45" x14ac:dyDescent="0.25">
      <c r="A89" s="70" t="s">
        <v>1886</v>
      </c>
      <c r="B89" s="71" t="s">
        <v>1887</v>
      </c>
      <c r="C89" s="48" t="s">
        <v>1674</v>
      </c>
      <c r="D89">
        <v>4</v>
      </c>
      <c r="P89" t="s">
        <v>545</v>
      </c>
      <c r="Q89" t="s">
        <v>578</v>
      </c>
      <c r="R89" s="40" t="str">
        <f t="shared" si="2"/>
        <v>4pvzWZLf4r0AsvpuWuoYAC3bnauhR2XKWnnmjxnrNJeQ</v>
      </c>
      <c r="S89" s="40">
        <f>INDEX(#REF!,MATCH(P89,#REF!,0),3)</f>
        <v>1902</v>
      </c>
      <c r="T89" s="40">
        <f>INDEX(#REF!,MATCH(Q89,#REF!,0),3)</f>
        <v>2007</v>
      </c>
      <c r="V89">
        <f>COUNTIF(Z:Z,sectionsubsection[[#This Row],[Title]])</f>
        <v>1</v>
      </c>
      <c r="Z89" s="49" t="s">
        <v>1888</v>
      </c>
      <c r="AA89" s="49" t="e">
        <f>INDEX(#REF!,MATCH(X89,#REF!,0),3)</f>
        <v>#N/A</v>
      </c>
      <c r="AB89" s="49" t="e">
        <f>INDEX(#REF!,MATCH(Y89,#REF!,0),3)</f>
        <v>#N/A</v>
      </c>
      <c r="AC89" t="s">
        <v>1889</v>
      </c>
    </row>
    <row r="90" spans="1:29" ht="90" x14ac:dyDescent="0.25">
      <c r="A90" s="69" t="s">
        <v>1890</v>
      </c>
      <c r="B90" s="72" t="s">
        <v>1891</v>
      </c>
      <c r="C90" s="48" t="s">
        <v>1674</v>
      </c>
      <c r="D90">
        <v>11</v>
      </c>
      <c r="P90" t="s">
        <v>446</v>
      </c>
      <c r="Q90" t="s">
        <v>50</v>
      </c>
      <c r="R90" s="40" t="str">
        <f t="shared" si="2"/>
        <v>4Igs0TcvRtcZaLqERpBzyw5TvyR0UgB0EOmnMkFaZftX</v>
      </c>
      <c r="S90" s="40">
        <f>INDEX(#REF!,MATCH(P90,#REF!,0),3)</f>
        <v>2008</v>
      </c>
      <c r="T90" s="40">
        <f>INDEX(#REF!,MATCH(Q90,#REF!,0),3)</f>
        <v>0</v>
      </c>
      <c r="V90">
        <f>COUNTIF(Z:Z,sectionsubsection[[#This Row],[Title]])</f>
        <v>1</v>
      </c>
      <c r="Z90" s="49" t="s">
        <v>1892</v>
      </c>
      <c r="AA90" s="49" t="e">
        <f>INDEX(#REF!,MATCH(X90,#REF!,0),3)</f>
        <v>#N/A</v>
      </c>
      <c r="AB90" s="49" t="e">
        <f>INDEX(#REF!,MATCH(Y90,#REF!,0),3)</f>
        <v>#N/A</v>
      </c>
      <c r="AC90" t="s">
        <v>1893</v>
      </c>
    </row>
    <row r="91" spans="1:29" ht="60" x14ac:dyDescent="0.25">
      <c r="A91" s="70" t="s">
        <v>1894</v>
      </c>
      <c r="B91" s="71" t="s">
        <v>1895</v>
      </c>
      <c r="C91" s="48" t="s">
        <v>1674</v>
      </c>
      <c r="D91">
        <v>14</v>
      </c>
      <c r="P91" t="s">
        <v>545</v>
      </c>
      <c r="Q91" t="s">
        <v>578</v>
      </c>
      <c r="R91" s="40" t="str">
        <f t="shared" si="2"/>
        <v>4pvzWZLf4r0AsvpuWuoYAC3bnauhR2XKWnnmjxnrNJeQ</v>
      </c>
      <c r="S91" s="40">
        <f>INDEX(#REF!,MATCH(P91,#REF!,0),3)</f>
        <v>1902</v>
      </c>
      <c r="T91" s="40">
        <f>INDEX(#REF!,MATCH(Q91,#REF!,0),3)</f>
        <v>2007</v>
      </c>
      <c r="V91">
        <f>COUNTIF(Z:Z,sectionsubsection[[#This Row],[Title]])</f>
        <v>1</v>
      </c>
      <c r="Z91" s="49" t="s">
        <v>1896</v>
      </c>
      <c r="AA91" s="49" t="e">
        <f>INDEX(#REF!,MATCH(X91,#REF!,0),3)</f>
        <v>#N/A</v>
      </c>
      <c r="AB91" s="49" t="e">
        <f>INDEX(#REF!,MATCH(Y91,#REF!,0),3)</f>
        <v>#N/A</v>
      </c>
      <c r="AC91" t="s">
        <v>1897</v>
      </c>
    </row>
    <row r="92" spans="1:29" x14ac:dyDescent="0.25">
      <c r="A92" s="69" t="s">
        <v>1898</v>
      </c>
      <c r="B92" s="69" t="s">
        <v>1899</v>
      </c>
      <c r="C92" s="48" t="s">
        <v>1674</v>
      </c>
      <c r="D92">
        <v>1</v>
      </c>
      <c r="P92" t="s">
        <v>545</v>
      </c>
      <c r="Q92" t="s">
        <v>578</v>
      </c>
      <c r="R92" s="40" t="str">
        <f t="shared" si="2"/>
        <v>4pvzWZLf4r0AsvpuWuoYAC3bnauhR2XKWnnmjxnrNJeQ</v>
      </c>
      <c r="S92" s="40">
        <f>INDEX(#REF!,MATCH(P92,#REF!,0),3)</f>
        <v>1902</v>
      </c>
      <c r="T92" s="40">
        <f>INDEX(#REF!,MATCH(Q92,#REF!,0),3)</f>
        <v>2007</v>
      </c>
      <c r="V92">
        <f>COUNTIF(Z:Z,sectionsubsection[[#This Row],[Title]])</f>
        <v>1</v>
      </c>
      <c r="Z92" s="49" t="s">
        <v>1900</v>
      </c>
      <c r="AA92" s="49" t="e">
        <f>INDEX(#REF!,MATCH(X92,#REF!,0),3)</f>
        <v>#N/A</v>
      </c>
      <c r="AB92" s="49" t="e">
        <f>INDEX(#REF!,MATCH(Y92,#REF!,0),3)</f>
        <v>#N/A</v>
      </c>
      <c r="AC92" t="s">
        <v>1901</v>
      </c>
    </row>
    <row r="93" spans="1:29" ht="409.5" x14ac:dyDescent="0.25">
      <c r="A93" s="70" t="s">
        <v>1902</v>
      </c>
      <c r="B93" s="71" t="s">
        <v>1903</v>
      </c>
      <c r="C93" s="48" t="s">
        <v>1904</v>
      </c>
      <c r="D93">
        <v>1</v>
      </c>
      <c r="P93" t="s">
        <v>545</v>
      </c>
      <c r="Q93" t="s">
        <v>578</v>
      </c>
      <c r="R93" s="40" t="str">
        <f t="shared" si="2"/>
        <v>4pvzWZLf4r0AsvpuWuoYAC3bnauhR2XKWnnmjxnrNJeQ</v>
      </c>
      <c r="S93" s="40">
        <f>INDEX(#REF!,MATCH(P93,#REF!,0),3)</f>
        <v>1902</v>
      </c>
      <c r="T93" s="40">
        <f>INDEX(#REF!,MATCH(Q93,#REF!,0),3)</f>
        <v>2007</v>
      </c>
      <c r="V93">
        <f>COUNTIF(Z:Z,sectionsubsection[[#This Row],[Title]])</f>
        <v>1</v>
      </c>
      <c r="Z93" s="49" t="s">
        <v>1905</v>
      </c>
      <c r="AA93" s="49" t="e">
        <f>INDEX(#REF!,MATCH(X93,#REF!,0),3)</f>
        <v>#N/A</v>
      </c>
      <c r="AB93" s="49" t="e">
        <f>INDEX(#REF!,MATCH(Y93,#REF!,0),3)</f>
        <v>#N/A</v>
      </c>
      <c r="AC93" t="s">
        <v>1906</v>
      </c>
    </row>
    <row r="94" spans="1:29" x14ac:dyDescent="0.25">
      <c r="A94" s="69" t="s">
        <v>1907</v>
      </c>
      <c r="B94" s="69" t="s">
        <v>1908</v>
      </c>
      <c r="C94" s="48" t="s">
        <v>1674</v>
      </c>
      <c r="D94">
        <v>101</v>
      </c>
      <c r="P94" t="s">
        <v>545</v>
      </c>
      <c r="Q94" t="s">
        <v>633</v>
      </c>
      <c r="R94" s="40" t="str">
        <f t="shared" si="2"/>
        <v>4pvzWZLf4r0AsvpuWuoYAC12xtoMmsI7QQenkWEVMZAu</v>
      </c>
      <c r="S94" s="40">
        <f>INDEX(#REF!,MATCH(P94,#REF!,0),3)</f>
        <v>1902</v>
      </c>
      <c r="T94" s="40">
        <f>INDEX(#REF!,MATCH(Q94,#REF!,0),3)</f>
        <v>2006</v>
      </c>
      <c r="V94">
        <f>COUNTIF(Z:Z,sectionsubsection[[#This Row],[Title]])</f>
        <v>1</v>
      </c>
      <c r="Z94" s="49" t="s">
        <v>1909</v>
      </c>
      <c r="AA94" s="49" t="e">
        <f>INDEX(#REF!,MATCH(X94,#REF!,0),3)</f>
        <v>#N/A</v>
      </c>
      <c r="AB94" s="49" t="e">
        <f>INDEX(#REF!,MATCH(Y94,#REF!,0),3)</f>
        <v>#N/A</v>
      </c>
      <c r="AC94" t="s">
        <v>1910</v>
      </c>
    </row>
    <row r="95" spans="1:29" ht="75" x14ac:dyDescent="0.25">
      <c r="A95" s="70" t="s">
        <v>1911</v>
      </c>
      <c r="B95" s="71" t="s">
        <v>1912</v>
      </c>
      <c r="C95" s="48" t="s">
        <v>1674</v>
      </c>
      <c r="D95">
        <v>102</v>
      </c>
      <c r="P95" t="s">
        <v>545</v>
      </c>
      <c r="Q95" t="s">
        <v>633</v>
      </c>
      <c r="R95" s="40" t="str">
        <f t="shared" si="2"/>
        <v>4pvzWZLf4r0AsvpuWuoYAC12xtoMmsI7QQenkWEVMZAu</v>
      </c>
      <c r="S95" s="40">
        <f>INDEX(#REF!,MATCH(P95,#REF!,0),3)</f>
        <v>1902</v>
      </c>
      <c r="T95" s="40">
        <f>INDEX(#REF!,MATCH(Q95,#REF!,0),3)</f>
        <v>2006</v>
      </c>
      <c r="V95">
        <f>COUNTIF(Z:Z,sectionsubsection[[#This Row],[Title]])</f>
        <v>1</v>
      </c>
      <c r="Z95" s="49" t="s">
        <v>1913</v>
      </c>
      <c r="AA95" s="49" t="e">
        <f>INDEX(#REF!,MATCH(X95,#REF!,0),3)</f>
        <v>#N/A</v>
      </c>
      <c r="AB95" s="49" t="e">
        <f>INDEX(#REF!,MATCH(Y95,#REF!,0),3)</f>
        <v>#N/A</v>
      </c>
      <c r="AC95" t="s">
        <v>1914</v>
      </c>
    </row>
    <row r="96" spans="1:29" ht="60" x14ac:dyDescent="0.25">
      <c r="A96" s="69" t="s">
        <v>1915</v>
      </c>
      <c r="B96" s="72" t="s">
        <v>1916</v>
      </c>
      <c r="C96" s="48" t="s">
        <v>1674</v>
      </c>
      <c r="D96">
        <v>103</v>
      </c>
      <c r="P96" t="s">
        <v>545</v>
      </c>
      <c r="Q96" t="s">
        <v>633</v>
      </c>
      <c r="R96" s="40" t="str">
        <f t="shared" si="2"/>
        <v>4pvzWZLf4r0AsvpuWuoYAC12xtoMmsI7QQenkWEVMZAu</v>
      </c>
      <c r="S96" s="40">
        <f>INDEX(#REF!,MATCH(P96,#REF!,0),3)</f>
        <v>1902</v>
      </c>
      <c r="T96" s="40">
        <f>INDEX(#REF!,MATCH(Q96,#REF!,0),3)</f>
        <v>2006</v>
      </c>
      <c r="V96">
        <f>COUNTIF(Z:Z,sectionsubsection[[#This Row],[Title]])</f>
        <v>1</v>
      </c>
      <c r="Z96" s="49" t="s">
        <v>1917</v>
      </c>
      <c r="AA96" s="49" t="e">
        <f>INDEX(#REF!,MATCH(X96,#REF!,0),3)</f>
        <v>#N/A</v>
      </c>
      <c r="AB96" s="49" t="e">
        <f>INDEX(#REF!,MATCH(Y96,#REF!,0),3)</f>
        <v>#N/A</v>
      </c>
      <c r="AC96" t="s">
        <v>1918</v>
      </c>
    </row>
    <row r="97" spans="1:29" x14ac:dyDescent="0.25">
      <c r="A97" s="70" t="s">
        <v>1919</v>
      </c>
      <c r="B97" s="70" t="s">
        <v>1920</v>
      </c>
      <c r="C97" s="48" t="s">
        <v>1674</v>
      </c>
      <c r="D97">
        <v>104</v>
      </c>
      <c r="P97" t="s">
        <v>327</v>
      </c>
      <c r="Q97" t="s">
        <v>50</v>
      </c>
      <c r="R97" s="40" t="str">
        <f t="shared" si="2"/>
        <v>6GF3xiweshSSrjhesMZt6f5TvyR0UgB0EOmnMkFaZftX</v>
      </c>
      <c r="S97" s="40">
        <f>INDEX(#REF!,MATCH(P97,#REF!,0),3)</f>
        <v>103</v>
      </c>
      <c r="T97" s="40">
        <f>INDEX(#REF!,MATCH(Q97,#REF!,0),3)</f>
        <v>0</v>
      </c>
      <c r="V97">
        <f>COUNTIF(Z:Z,sectionsubsection[[#This Row],[Title]])</f>
        <v>1</v>
      </c>
      <c r="Z97" s="49" t="s">
        <v>1921</v>
      </c>
      <c r="AA97" s="49" t="e">
        <f>INDEX(#REF!,MATCH(X97,#REF!,0),3)</f>
        <v>#N/A</v>
      </c>
      <c r="AB97" s="49" t="e">
        <f>INDEX(#REF!,MATCH(Y97,#REF!,0),3)</f>
        <v>#N/A</v>
      </c>
      <c r="AC97" t="s">
        <v>1922</v>
      </c>
    </row>
    <row r="98" spans="1:29" ht="60" x14ac:dyDescent="0.25">
      <c r="A98" s="69" t="s">
        <v>1923</v>
      </c>
      <c r="B98" s="72" t="s">
        <v>1924</v>
      </c>
      <c r="C98" s="48" t="s">
        <v>1674</v>
      </c>
      <c r="D98">
        <v>105</v>
      </c>
      <c r="P98" t="s">
        <v>545</v>
      </c>
      <c r="Q98" t="s">
        <v>633</v>
      </c>
      <c r="R98" s="40" t="str">
        <f t="shared" si="2"/>
        <v>4pvzWZLf4r0AsvpuWuoYAC12xtoMmsI7QQenkWEVMZAu</v>
      </c>
      <c r="S98" s="40">
        <f>INDEX(#REF!,MATCH(P98,#REF!,0),3)</f>
        <v>1902</v>
      </c>
      <c r="T98" s="40">
        <f>INDEX(#REF!,MATCH(Q98,#REF!,0),3)</f>
        <v>2006</v>
      </c>
      <c r="V98">
        <f>COUNTIF(Z:Z,sectionsubsection[[#This Row],[Title]])</f>
        <v>1</v>
      </c>
      <c r="Z98" s="49" t="s">
        <v>1925</v>
      </c>
      <c r="AA98" s="49" t="e">
        <f>INDEX(#REF!,MATCH(X98,#REF!,0),3)</f>
        <v>#N/A</v>
      </c>
      <c r="AB98" s="49" t="e">
        <f>INDEX(#REF!,MATCH(Y98,#REF!,0),3)</f>
        <v>#N/A</v>
      </c>
      <c r="AC98" t="s">
        <v>1926</v>
      </c>
    </row>
    <row r="99" spans="1:29" ht="45" x14ac:dyDescent="0.25">
      <c r="A99" s="70" t="s">
        <v>1927</v>
      </c>
      <c r="B99" s="71" t="s">
        <v>1928</v>
      </c>
      <c r="C99" s="48" t="s">
        <v>1674</v>
      </c>
      <c r="D99">
        <v>106</v>
      </c>
      <c r="P99" t="s">
        <v>545</v>
      </c>
      <c r="Q99" t="s">
        <v>633</v>
      </c>
      <c r="R99" s="40" t="str">
        <f t="shared" si="2"/>
        <v>4pvzWZLf4r0AsvpuWuoYAC12xtoMmsI7QQenkWEVMZAu</v>
      </c>
      <c r="S99" s="40">
        <f>INDEX(#REF!,MATCH(P99,#REF!,0),3)</f>
        <v>1902</v>
      </c>
      <c r="T99" s="40">
        <f>INDEX(#REF!,MATCH(Q99,#REF!,0),3)</f>
        <v>2006</v>
      </c>
      <c r="V99">
        <f>COUNTIF(Z:Z,sectionsubsection[[#This Row],[Title]])</f>
        <v>1</v>
      </c>
      <c r="Z99" s="49" t="s">
        <v>1929</v>
      </c>
      <c r="AA99" s="49" t="e">
        <f>INDEX(#REF!,MATCH(X99,#REF!,0),3)</f>
        <v>#N/A</v>
      </c>
      <c r="AB99" s="49" t="e">
        <f>INDEX(#REF!,MATCH(Y99,#REF!,0),3)</f>
        <v>#N/A</v>
      </c>
      <c r="AC99" t="s">
        <v>1930</v>
      </c>
    </row>
    <row r="100" spans="1:29" ht="75" x14ac:dyDescent="0.25">
      <c r="A100" s="69" t="s">
        <v>1931</v>
      </c>
      <c r="B100" s="72" t="s">
        <v>1932</v>
      </c>
      <c r="C100" s="48" t="s">
        <v>1674</v>
      </c>
      <c r="D100">
        <v>107</v>
      </c>
      <c r="P100" t="s">
        <v>545</v>
      </c>
      <c r="Q100" t="s">
        <v>633</v>
      </c>
      <c r="R100" s="40" t="str">
        <f t="shared" si="2"/>
        <v>4pvzWZLf4r0AsvpuWuoYAC12xtoMmsI7QQenkWEVMZAu</v>
      </c>
      <c r="S100" s="40">
        <f>INDEX(#REF!,MATCH(P100,#REF!,0),3)</f>
        <v>1902</v>
      </c>
      <c r="T100" s="40">
        <f>INDEX(#REF!,MATCH(Q100,#REF!,0),3)</f>
        <v>2006</v>
      </c>
      <c r="V100">
        <f>COUNTIF(Z:Z,sectionsubsection[[#This Row],[Title]])</f>
        <v>1</v>
      </c>
      <c r="Z100" s="49" t="s">
        <v>1933</v>
      </c>
      <c r="AA100" s="49" t="e">
        <f>INDEX(#REF!,MATCH(X100,#REF!,0),3)</f>
        <v>#N/A</v>
      </c>
      <c r="AB100" s="49" t="e">
        <f>INDEX(#REF!,MATCH(Y100,#REF!,0),3)</f>
        <v>#N/A</v>
      </c>
      <c r="AC100" t="s">
        <v>1934</v>
      </c>
    </row>
    <row r="101" spans="1:29" ht="60" x14ac:dyDescent="0.25">
      <c r="A101" s="70" t="s">
        <v>1935</v>
      </c>
      <c r="B101" s="71" t="s">
        <v>1936</v>
      </c>
      <c r="C101" s="48" t="s">
        <v>1674</v>
      </c>
      <c r="D101">
        <v>108</v>
      </c>
      <c r="P101" t="s">
        <v>545</v>
      </c>
      <c r="Q101" t="s">
        <v>633</v>
      </c>
      <c r="R101" s="40" t="str">
        <f t="shared" si="2"/>
        <v>4pvzWZLf4r0AsvpuWuoYAC12xtoMmsI7QQenkWEVMZAu</v>
      </c>
      <c r="S101" s="40">
        <f>INDEX(#REF!,MATCH(P101,#REF!,0),3)</f>
        <v>1902</v>
      </c>
      <c r="T101" s="40">
        <f>INDEX(#REF!,MATCH(Q101,#REF!,0),3)</f>
        <v>2006</v>
      </c>
      <c r="V101">
        <f>COUNTIF(Z:Z,sectionsubsection[[#This Row],[Title]])</f>
        <v>1</v>
      </c>
      <c r="Z101" s="49" t="s">
        <v>1937</v>
      </c>
      <c r="AA101" s="49" t="e">
        <f>INDEX(#REF!,MATCH(X101,#REF!,0),3)</f>
        <v>#N/A</v>
      </c>
      <c r="AB101" s="49" t="e">
        <f>INDEX(#REF!,MATCH(Y101,#REF!,0),3)</f>
        <v>#N/A</v>
      </c>
      <c r="AC101" t="s">
        <v>1938</v>
      </c>
    </row>
    <row r="102" spans="1:29" ht="409.5" x14ac:dyDescent="0.25">
      <c r="A102" s="69" t="s">
        <v>1939</v>
      </c>
      <c r="B102" s="69" t="s">
        <v>1940</v>
      </c>
      <c r="C102" s="48" t="s">
        <v>1941</v>
      </c>
      <c r="D102">
        <v>2</v>
      </c>
      <c r="P102" t="s">
        <v>545</v>
      </c>
      <c r="Q102" t="s">
        <v>633</v>
      </c>
      <c r="R102" s="40" t="str">
        <f t="shared" si="2"/>
        <v>4pvzWZLf4r0AsvpuWuoYAC12xtoMmsI7QQenkWEVMZAu</v>
      </c>
      <c r="S102" s="40">
        <f>INDEX(#REF!,MATCH(P102,#REF!,0),3)</f>
        <v>1902</v>
      </c>
      <c r="T102" s="40">
        <f>INDEX(#REF!,MATCH(Q102,#REF!,0),3)</f>
        <v>2006</v>
      </c>
      <c r="V102">
        <f>COUNTIF(Z:Z,sectionsubsection[[#This Row],[Title]])</f>
        <v>1</v>
      </c>
      <c r="Z102" s="49" t="s">
        <v>1942</v>
      </c>
      <c r="AA102" s="49" t="e">
        <f>INDEX(#REF!,MATCH(X102,#REF!,0),3)</f>
        <v>#N/A</v>
      </c>
      <c r="AB102" s="49" t="e">
        <f>INDEX(#REF!,MATCH(Y102,#REF!,0),3)</f>
        <v>#N/A</v>
      </c>
      <c r="AC102" t="s">
        <v>1943</v>
      </c>
    </row>
    <row r="103" spans="1:29" ht="409.5" x14ac:dyDescent="0.25">
      <c r="A103" s="70" t="s">
        <v>1944</v>
      </c>
      <c r="B103" s="71" t="s">
        <v>1945</v>
      </c>
      <c r="C103" s="48" t="s">
        <v>1946</v>
      </c>
      <c r="D103">
        <v>201</v>
      </c>
      <c r="P103" t="s">
        <v>545</v>
      </c>
      <c r="Q103" t="s">
        <v>633</v>
      </c>
      <c r="R103" s="40" t="str">
        <f t="shared" si="2"/>
        <v>4pvzWZLf4r0AsvpuWuoYAC12xtoMmsI7QQenkWEVMZAu</v>
      </c>
      <c r="S103" s="40">
        <f>INDEX(#REF!,MATCH(P103,#REF!,0),3)</f>
        <v>1902</v>
      </c>
      <c r="T103" s="40">
        <f>INDEX(#REF!,MATCH(Q103,#REF!,0),3)</f>
        <v>2006</v>
      </c>
      <c r="V103">
        <f>COUNTIF(Z:Z,sectionsubsection[[#This Row],[Title]])</f>
        <v>1</v>
      </c>
      <c r="Z103" s="49" t="s">
        <v>1947</v>
      </c>
      <c r="AA103" s="49" t="e">
        <f>INDEX(#REF!,MATCH(X103,#REF!,0),3)</f>
        <v>#N/A</v>
      </c>
      <c r="AB103" s="49" t="e">
        <f>INDEX(#REF!,MATCH(Y103,#REF!,0),3)</f>
        <v>#N/A</v>
      </c>
      <c r="AC103" t="s">
        <v>1948</v>
      </c>
    </row>
    <row r="104" spans="1:29" ht="60" x14ac:dyDescent="0.25">
      <c r="A104" s="69" t="s">
        <v>1949</v>
      </c>
      <c r="B104" s="72" t="s">
        <v>1950</v>
      </c>
      <c r="C104" s="48" t="s">
        <v>1674</v>
      </c>
      <c r="D104">
        <v>202</v>
      </c>
      <c r="P104" t="s">
        <v>545</v>
      </c>
      <c r="Q104" t="s">
        <v>633</v>
      </c>
      <c r="R104" s="40" t="str">
        <f t="shared" si="2"/>
        <v>4pvzWZLf4r0AsvpuWuoYAC12xtoMmsI7QQenkWEVMZAu</v>
      </c>
      <c r="S104" s="40">
        <f>INDEX(#REF!,MATCH(P104,#REF!,0),3)</f>
        <v>1902</v>
      </c>
      <c r="T104" s="40">
        <f>INDEX(#REF!,MATCH(Q104,#REF!,0),3)</f>
        <v>2006</v>
      </c>
      <c r="V104">
        <f>COUNTIF(Z:Z,sectionsubsection[[#This Row],[Title]])</f>
        <v>1</v>
      </c>
      <c r="Z104" s="49" t="s">
        <v>1951</v>
      </c>
      <c r="AA104" s="49" t="e">
        <f>INDEX(#REF!,MATCH(X104,#REF!,0),3)</f>
        <v>#N/A</v>
      </c>
      <c r="AB104" s="49" t="e">
        <f>INDEX(#REF!,MATCH(Y104,#REF!,0),3)</f>
        <v>#N/A</v>
      </c>
      <c r="AC104" t="s">
        <v>1952</v>
      </c>
    </row>
    <row r="105" spans="1:29" ht="45" x14ac:dyDescent="0.25">
      <c r="A105" s="70" t="s">
        <v>1953</v>
      </c>
      <c r="B105" s="71" t="s">
        <v>1954</v>
      </c>
      <c r="C105" s="48" t="s">
        <v>1674</v>
      </c>
      <c r="D105">
        <v>203</v>
      </c>
      <c r="P105" t="s">
        <v>545</v>
      </c>
      <c r="Q105" t="s">
        <v>700</v>
      </c>
      <c r="R105" s="40" t="str">
        <f t="shared" si="2"/>
        <v>4pvzWZLf4r0AsvpuWuoYAC1V7OJsLngbMIMF5cpB2lgv</v>
      </c>
      <c r="S105" s="40">
        <f>INDEX(#REF!,MATCH(P105,#REF!,0),3)</f>
        <v>1902</v>
      </c>
      <c r="T105" s="40">
        <f>INDEX(#REF!,MATCH(Q105,#REF!,0),3)</f>
        <v>2001</v>
      </c>
      <c r="V105">
        <f>COUNTIF(Z:Z,sectionsubsection[[#This Row],[Title]])</f>
        <v>1</v>
      </c>
      <c r="Z105" s="49" t="s">
        <v>1955</v>
      </c>
      <c r="AA105" s="49" t="e">
        <f>INDEX(#REF!,MATCH(X105,#REF!,0),3)</f>
        <v>#N/A</v>
      </c>
      <c r="AB105" s="49" t="e">
        <f>INDEX(#REF!,MATCH(Y105,#REF!,0),3)</f>
        <v>#N/A</v>
      </c>
      <c r="AC105" t="s">
        <v>1956</v>
      </c>
    </row>
    <row r="106" spans="1:29" ht="60" x14ac:dyDescent="0.25">
      <c r="A106" s="69" t="s">
        <v>1957</v>
      </c>
      <c r="B106" s="72" t="s">
        <v>1958</v>
      </c>
      <c r="C106" s="48" t="s">
        <v>1674</v>
      </c>
      <c r="D106">
        <v>204</v>
      </c>
      <c r="P106" t="s">
        <v>545</v>
      </c>
      <c r="Q106" t="s">
        <v>707</v>
      </c>
      <c r="R106" s="40" t="str">
        <f t="shared" si="2"/>
        <v>4pvzWZLf4r0AsvpuWuoYAC6moTS0uCjB77ymqMRrEaKu</v>
      </c>
      <c r="S106" s="40">
        <f>INDEX(#REF!,MATCH(P106,#REF!,0),3)</f>
        <v>1902</v>
      </c>
      <c r="T106" s="40">
        <f>INDEX(#REF!,MATCH(Q106,#REF!,0),3)</f>
        <v>20</v>
      </c>
      <c r="V106">
        <f>COUNTIF(Z:Z,sectionsubsection[[#This Row],[Title]])</f>
        <v>1</v>
      </c>
      <c r="Z106" s="49" t="s">
        <v>1959</v>
      </c>
      <c r="AA106" s="49" t="e">
        <f>INDEX(#REF!,MATCH(X106,#REF!,0),3)</f>
        <v>#N/A</v>
      </c>
      <c r="AB106" s="49" t="e">
        <f>INDEX(#REF!,MATCH(Y106,#REF!,0),3)</f>
        <v>#N/A</v>
      </c>
      <c r="AC106" t="s">
        <v>1960</v>
      </c>
    </row>
    <row r="107" spans="1:29" x14ac:dyDescent="0.25">
      <c r="A107" s="70" t="s">
        <v>1961</v>
      </c>
      <c r="B107" s="70" t="s">
        <v>1962</v>
      </c>
      <c r="C107" s="48"/>
      <c r="D107">
        <v>205</v>
      </c>
      <c r="P107" t="s">
        <v>545</v>
      </c>
      <c r="Q107" t="s">
        <v>707</v>
      </c>
      <c r="R107" s="40" t="str">
        <f t="shared" si="2"/>
        <v>4pvzWZLf4r0AsvpuWuoYAC6moTS0uCjB77ymqMRrEaKu</v>
      </c>
      <c r="S107" s="40">
        <f>INDEX(#REF!,MATCH(P107,#REF!,0),3)</f>
        <v>1902</v>
      </c>
      <c r="T107" s="40">
        <f>INDEX(#REF!,MATCH(Q107,#REF!,0),3)</f>
        <v>20</v>
      </c>
      <c r="V107">
        <f>COUNTIF(Z:Z,sectionsubsection[[#This Row],[Title]])</f>
        <v>1</v>
      </c>
      <c r="Z107" s="49" t="s">
        <v>1963</v>
      </c>
      <c r="AA107" s="49" t="e">
        <f>INDEX(#REF!,MATCH(X107,#REF!,0),3)</f>
        <v>#N/A</v>
      </c>
      <c r="AB107" s="49" t="e">
        <f>INDEX(#REF!,MATCH(Y107,#REF!,0),3)</f>
        <v>#N/A</v>
      </c>
      <c r="AC107" t="s">
        <v>1964</v>
      </c>
    </row>
    <row r="108" spans="1:29" ht="409.5" x14ac:dyDescent="0.25">
      <c r="A108" s="69" t="s">
        <v>1965</v>
      </c>
      <c r="B108" s="69" t="s">
        <v>1966</v>
      </c>
      <c r="C108" s="48" t="s">
        <v>1967</v>
      </c>
      <c r="D108">
        <v>3</v>
      </c>
      <c r="P108" t="s">
        <v>327</v>
      </c>
      <c r="Q108" t="s">
        <v>50</v>
      </c>
      <c r="R108" s="40" t="str">
        <f t="shared" si="2"/>
        <v>6GF3xiweshSSrjhesMZt6f5TvyR0UgB0EOmnMkFaZftX</v>
      </c>
      <c r="S108" s="40">
        <f>INDEX(#REF!,MATCH(P108,#REF!,0),3)</f>
        <v>103</v>
      </c>
      <c r="T108" s="40">
        <f>INDEX(#REF!,MATCH(Q108,#REF!,0),3)</f>
        <v>0</v>
      </c>
      <c r="V108">
        <f>COUNTIF(Z:Z,sectionsubsection[[#This Row],[Title]])</f>
        <v>1</v>
      </c>
      <c r="Z108" s="49" t="s">
        <v>1968</v>
      </c>
      <c r="AA108" s="49" t="e">
        <f>INDEX(#REF!,MATCH(X108,#REF!,0),3)</f>
        <v>#N/A</v>
      </c>
      <c r="AB108" s="49" t="e">
        <f>INDEX(#REF!,MATCH(Y108,#REF!,0),3)</f>
        <v>#N/A</v>
      </c>
      <c r="AC108" t="s">
        <v>1969</v>
      </c>
    </row>
    <row r="109" spans="1:29" x14ac:dyDescent="0.25">
      <c r="A109" s="70" t="s">
        <v>1970</v>
      </c>
      <c r="B109" s="70" t="s">
        <v>1971</v>
      </c>
      <c r="C109" s="48" t="s">
        <v>1674</v>
      </c>
      <c r="D109">
        <v>301</v>
      </c>
      <c r="P109" t="s">
        <v>545</v>
      </c>
      <c r="Q109" t="s">
        <v>700</v>
      </c>
      <c r="R109" s="40" t="str">
        <f t="shared" si="2"/>
        <v>4pvzWZLf4r0AsvpuWuoYAC1V7OJsLngbMIMF5cpB2lgv</v>
      </c>
      <c r="S109" s="40">
        <f>INDEX(#REF!,MATCH(P109,#REF!,0),3)</f>
        <v>1902</v>
      </c>
      <c r="T109" s="40">
        <f>INDEX(#REF!,MATCH(Q109,#REF!,0),3)</f>
        <v>2001</v>
      </c>
      <c r="V109">
        <f>COUNTIF(Z:Z,sectionsubsection[[#This Row],[Title]])</f>
        <v>1</v>
      </c>
      <c r="Z109" s="49" t="s">
        <v>1972</v>
      </c>
      <c r="AA109" s="49" t="e">
        <f>INDEX(#REF!,MATCH(X109,#REF!,0),3)</f>
        <v>#N/A</v>
      </c>
      <c r="AB109" s="49" t="e">
        <f>INDEX(#REF!,MATCH(Y109,#REF!,0),3)</f>
        <v>#N/A</v>
      </c>
      <c r="AC109" t="s">
        <v>1973</v>
      </c>
    </row>
    <row r="110" spans="1:29" x14ac:dyDescent="0.25">
      <c r="A110" s="69" t="s">
        <v>1974</v>
      </c>
      <c r="B110" s="69" t="s">
        <v>1975</v>
      </c>
      <c r="C110" s="48" t="s">
        <v>1674</v>
      </c>
      <c r="D110">
        <v>302</v>
      </c>
      <c r="P110" t="s">
        <v>327</v>
      </c>
      <c r="Q110" t="s">
        <v>50</v>
      </c>
      <c r="R110" s="40" t="str">
        <f t="shared" si="2"/>
        <v>6GF3xiweshSSrjhesMZt6f5TvyR0UgB0EOmnMkFaZftX</v>
      </c>
      <c r="S110" s="40">
        <f>INDEX(#REF!,MATCH(P110,#REF!,0),3)</f>
        <v>103</v>
      </c>
      <c r="T110" s="40">
        <f>INDEX(#REF!,MATCH(Q110,#REF!,0),3)</f>
        <v>0</v>
      </c>
      <c r="V110">
        <f>COUNTIF(Z:Z,sectionsubsection[[#This Row],[Title]])</f>
        <v>1</v>
      </c>
      <c r="Z110" s="49" t="s">
        <v>1976</v>
      </c>
      <c r="AA110" s="49" t="e">
        <f>INDEX(#REF!,MATCH(X110,#REF!,0),3)</f>
        <v>#N/A</v>
      </c>
      <c r="AB110" s="49" t="e">
        <f>INDEX(#REF!,MATCH(Y110,#REF!,0),3)</f>
        <v>#N/A</v>
      </c>
      <c r="AC110" t="s">
        <v>1977</v>
      </c>
    </row>
    <row r="111" spans="1:29" ht="105" x14ac:dyDescent="0.25">
      <c r="A111" s="70" t="s">
        <v>1978</v>
      </c>
      <c r="B111" s="71" t="s">
        <v>1979</v>
      </c>
      <c r="C111" s="48" t="s">
        <v>1674</v>
      </c>
      <c r="D111">
        <v>303</v>
      </c>
      <c r="P111" t="s">
        <v>545</v>
      </c>
      <c r="Q111" t="s">
        <v>700</v>
      </c>
      <c r="R111" s="40" t="str">
        <f t="shared" si="2"/>
        <v>4pvzWZLf4r0AsvpuWuoYAC1V7OJsLngbMIMF5cpB2lgv</v>
      </c>
      <c r="S111" s="40">
        <f>INDEX(#REF!,MATCH(P111,#REF!,0),3)</f>
        <v>1902</v>
      </c>
      <c r="T111" s="40">
        <f>INDEX(#REF!,MATCH(Q111,#REF!,0),3)</f>
        <v>2001</v>
      </c>
      <c r="V111">
        <f>COUNTIF(Z:Z,sectionsubsection[[#This Row],[Title]])</f>
        <v>1</v>
      </c>
      <c r="Z111" s="49" t="s">
        <v>1980</v>
      </c>
      <c r="AA111" s="49" t="e">
        <f>INDEX(#REF!,MATCH(X111,#REF!,0),3)</f>
        <v>#N/A</v>
      </c>
      <c r="AB111" s="49" t="e">
        <f>INDEX(#REF!,MATCH(Y111,#REF!,0),3)</f>
        <v>#N/A</v>
      </c>
      <c r="AC111" t="s">
        <v>1981</v>
      </c>
    </row>
    <row r="112" spans="1:29" ht="409.5" x14ac:dyDescent="0.25">
      <c r="A112" s="69" t="s">
        <v>1982</v>
      </c>
      <c r="B112" s="69" t="s">
        <v>1983</v>
      </c>
      <c r="C112" s="48" t="s">
        <v>1984</v>
      </c>
      <c r="D112">
        <v>304</v>
      </c>
      <c r="P112" t="s">
        <v>545</v>
      </c>
      <c r="Q112" t="s">
        <v>744</v>
      </c>
      <c r="R112" s="40" t="str">
        <f t="shared" si="2"/>
        <v>4pvzWZLf4r0AsvpuWuoYAC32bnxD3iuIFgJa6SxSTZZE</v>
      </c>
      <c r="S112" s="40">
        <f>INDEX(#REF!,MATCH(P112,#REF!,0),3)</f>
        <v>1902</v>
      </c>
      <c r="T112" s="40">
        <f>INDEX(#REF!,MATCH(Q112,#REF!,0),3)</f>
        <v>2003</v>
      </c>
      <c r="V112">
        <f>COUNTIF(Z:Z,sectionsubsection[[#This Row],[Title]])</f>
        <v>1</v>
      </c>
      <c r="Z112" s="49" t="s">
        <v>1985</v>
      </c>
      <c r="AA112" s="49" t="e">
        <f>INDEX(#REF!,MATCH(X112,#REF!,0),3)</f>
        <v>#N/A</v>
      </c>
      <c r="AB112" s="49" t="e">
        <f>INDEX(#REF!,MATCH(Y112,#REF!,0),3)</f>
        <v>#N/A</v>
      </c>
      <c r="AC112" t="s">
        <v>1986</v>
      </c>
    </row>
    <row r="113" spans="1:29" ht="409.5" x14ac:dyDescent="0.25">
      <c r="A113" s="70" t="s">
        <v>1987</v>
      </c>
      <c r="B113" s="70" t="s">
        <v>1988</v>
      </c>
      <c r="C113" s="48" t="s">
        <v>1989</v>
      </c>
      <c r="D113">
        <v>4</v>
      </c>
      <c r="P113" t="s">
        <v>545</v>
      </c>
      <c r="Q113" t="s">
        <v>744</v>
      </c>
      <c r="R113" s="40" t="str">
        <f t="shared" si="2"/>
        <v>4pvzWZLf4r0AsvpuWuoYAC32bnxD3iuIFgJa6SxSTZZE</v>
      </c>
      <c r="S113" s="40">
        <f>INDEX(#REF!,MATCH(P113,#REF!,0),3)</f>
        <v>1902</v>
      </c>
      <c r="T113" s="40">
        <f>INDEX(#REF!,MATCH(Q113,#REF!,0),3)</f>
        <v>2003</v>
      </c>
      <c r="V113">
        <f>COUNTIF(Z:Z,sectionsubsection[[#This Row],[Title]])</f>
        <v>1</v>
      </c>
      <c r="Z113" s="49" t="s">
        <v>1990</v>
      </c>
      <c r="AA113" s="49" t="e">
        <f>INDEX(#REF!,MATCH(X113,#REF!,0),3)</f>
        <v>#N/A</v>
      </c>
      <c r="AB113" s="49" t="e">
        <f>INDEX(#REF!,MATCH(Y113,#REF!,0),3)</f>
        <v>#N/A</v>
      </c>
      <c r="AC113" t="s">
        <v>1991</v>
      </c>
    </row>
    <row r="114" spans="1:29" ht="60" x14ac:dyDescent="0.25">
      <c r="A114" s="69" t="s">
        <v>1992</v>
      </c>
      <c r="B114" s="72" t="s">
        <v>3018</v>
      </c>
      <c r="C114" s="48" t="s">
        <v>1674</v>
      </c>
      <c r="D114">
        <v>401</v>
      </c>
      <c r="P114" t="s">
        <v>545</v>
      </c>
      <c r="Q114" t="s">
        <v>546</v>
      </c>
      <c r="R114" s="40" t="str">
        <f t="shared" si="2"/>
        <v>4pvzWZLf4r0AsvpuWuoYAC65SiBmR9xE6MmZIJH2OMh8</v>
      </c>
      <c r="S114" s="40">
        <f>INDEX(#REF!,MATCH(P114,#REF!,0),3)</f>
        <v>1902</v>
      </c>
      <c r="T114" s="40">
        <f>INDEX(#REF!,MATCH(Q114,#REF!,0),3)</f>
        <v>2004</v>
      </c>
      <c r="V114">
        <f>COUNTIF(Z:Z,sectionsubsection[[#This Row],[Title]])</f>
        <v>1</v>
      </c>
      <c r="Z114" s="49" t="s">
        <v>1993</v>
      </c>
      <c r="AA114" s="49" t="e">
        <f>INDEX(#REF!,MATCH(X114,#REF!,0),3)</f>
        <v>#N/A</v>
      </c>
      <c r="AB114" s="49" t="e">
        <f>INDEX(#REF!,MATCH(Y114,#REF!,0),3)</f>
        <v>#N/A</v>
      </c>
      <c r="AC114" t="s">
        <v>1994</v>
      </c>
    </row>
    <row r="115" spans="1:29" ht="60" x14ac:dyDescent="0.25">
      <c r="A115" s="70" t="s">
        <v>1995</v>
      </c>
      <c r="B115" s="71" t="s">
        <v>1996</v>
      </c>
      <c r="C115" s="48" t="s">
        <v>1674</v>
      </c>
      <c r="D115">
        <v>402</v>
      </c>
      <c r="P115" t="s">
        <v>545</v>
      </c>
      <c r="Q115" t="s">
        <v>546</v>
      </c>
      <c r="R115" s="40" t="str">
        <f t="shared" si="2"/>
        <v>4pvzWZLf4r0AsvpuWuoYAC65SiBmR9xE6MmZIJH2OMh8</v>
      </c>
      <c r="S115" s="40">
        <f>INDEX(#REF!,MATCH(P115,#REF!,0),3)</f>
        <v>1902</v>
      </c>
      <c r="T115" s="40">
        <f>INDEX(#REF!,MATCH(Q115,#REF!,0),3)</f>
        <v>2004</v>
      </c>
      <c r="V115">
        <f>COUNTIF(Z:Z,sectionsubsection[[#This Row],[Title]])</f>
        <v>1</v>
      </c>
      <c r="Z115" s="49" t="s">
        <v>1997</v>
      </c>
      <c r="AA115" s="49" t="e">
        <f>INDEX(#REF!,MATCH(X115,#REF!,0),3)</f>
        <v>#N/A</v>
      </c>
      <c r="AB115" s="49" t="e">
        <f>INDEX(#REF!,MATCH(Y115,#REF!,0),3)</f>
        <v>#N/A</v>
      </c>
      <c r="AC115" t="s">
        <v>1998</v>
      </c>
    </row>
    <row r="116" spans="1:29" ht="30" x14ac:dyDescent="0.25">
      <c r="A116" s="69" t="s">
        <v>1999</v>
      </c>
      <c r="B116" s="72" t="s">
        <v>2000</v>
      </c>
      <c r="C116" s="48" t="s">
        <v>1674</v>
      </c>
      <c r="D116">
        <v>403</v>
      </c>
      <c r="P116" t="s">
        <v>545</v>
      </c>
      <c r="Q116" t="s">
        <v>744</v>
      </c>
      <c r="R116" s="40" t="str">
        <f t="shared" si="2"/>
        <v>4pvzWZLf4r0AsvpuWuoYAC32bnxD3iuIFgJa6SxSTZZE</v>
      </c>
      <c r="S116" s="40">
        <f>INDEX(#REF!,MATCH(P116,#REF!,0),3)</f>
        <v>1902</v>
      </c>
      <c r="T116" s="40">
        <f>INDEX(#REF!,MATCH(Q116,#REF!,0),3)</f>
        <v>2003</v>
      </c>
      <c r="V116">
        <f>COUNTIF(Z:Z,sectionsubsection[[#This Row],[Title]])</f>
        <v>1</v>
      </c>
      <c r="Z116" s="49" t="s">
        <v>2001</v>
      </c>
      <c r="AA116" s="49" t="e">
        <f>INDEX(#REF!,MATCH(X116,#REF!,0),3)</f>
        <v>#N/A</v>
      </c>
      <c r="AB116" s="49" t="e">
        <f>INDEX(#REF!,MATCH(Y116,#REF!,0),3)</f>
        <v>#N/A</v>
      </c>
      <c r="AC116" t="s">
        <v>2002</v>
      </c>
    </row>
    <row r="117" spans="1:29" x14ac:dyDescent="0.25">
      <c r="A117" s="70" t="s">
        <v>2003</v>
      </c>
      <c r="B117" s="70" t="s">
        <v>2004</v>
      </c>
      <c r="C117" s="48" t="s">
        <v>1674</v>
      </c>
      <c r="D117">
        <v>404</v>
      </c>
      <c r="P117" t="s">
        <v>545</v>
      </c>
      <c r="Q117" t="s">
        <v>546</v>
      </c>
      <c r="R117" s="40" t="str">
        <f t="shared" ref="R117:R180" si="3">P117&amp;Q117</f>
        <v>4pvzWZLf4r0AsvpuWuoYAC65SiBmR9xE6MmZIJH2OMh8</v>
      </c>
      <c r="S117" s="40">
        <f>INDEX(#REF!,MATCH(P117,#REF!,0),3)</f>
        <v>1902</v>
      </c>
      <c r="T117" s="40">
        <f>INDEX(#REF!,MATCH(Q117,#REF!,0),3)</f>
        <v>2004</v>
      </c>
      <c r="V117">
        <f>COUNTIF(Z:Z,sectionsubsection[[#This Row],[Title]])</f>
        <v>1</v>
      </c>
      <c r="Z117" s="49" t="s">
        <v>2005</v>
      </c>
      <c r="AA117" s="49" t="e">
        <f>INDEX(#REF!,MATCH(X117,#REF!,0),3)</f>
        <v>#N/A</v>
      </c>
      <c r="AB117" s="49" t="e">
        <f>INDEX(#REF!,MATCH(Y117,#REF!,0),3)</f>
        <v>#N/A</v>
      </c>
      <c r="AC117" t="s">
        <v>2006</v>
      </c>
    </row>
    <row r="118" spans="1:29" x14ac:dyDescent="0.25">
      <c r="A118" s="69" t="s">
        <v>2007</v>
      </c>
      <c r="B118" s="69" t="s">
        <v>2008</v>
      </c>
      <c r="C118" s="48" t="s">
        <v>1674</v>
      </c>
      <c r="D118">
        <v>405</v>
      </c>
      <c r="P118" t="s">
        <v>545</v>
      </c>
      <c r="Q118" t="s">
        <v>546</v>
      </c>
      <c r="R118" s="40" t="str">
        <f t="shared" si="3"/>
        <v>4pvzWZLf4r0AsvpuWuoYAC65SiBmR9xE6MmZIJH2OMh8</v>
      </c>
      <c r="S118" s="40">
        <f>INDEX(#REF!,MATCH(P118,#REF!,0),3)</f>
        <v>1902</v>
      </c>
      <c r="T118" s="40">
        <f>INDEX(#REF!,MATCH(Q118,#REF!,0),3)</f>
        <v>2004</v>
      </c>
      <c r="V118">
        <f>COUNTIF(Z:Z,sectionsubsection[[#This Row],[Title]])</f>
        <v>1</v>
      </c>
      <c r="Z118" s="49" t="s">
        <v>2009</v>
      </c>
      <c r="AA118" s="49" t="e">
        <f>INDEX(#REF!,MATCH(X118,#REF!,0),3)</f>
        <v>#N/A</v>
      </c>
      <c r="AB118" s="49" t="e">
        <f>INDEX(#REF!,MATCH(Y118,#REF!,0),3)</f>
        <v>#N/A</v>
      </c>
      <c r="AC118" t="s">
        <v>2010</v>
      </c>
    </row>
    <row r="119" spans="1:29" x14ac:dyDescent="0.25">
      <c r="A119" s="70" t="s">
        <v>2011</v>
      </c>
      <c r="B119" s="70" t="s">
        <v>2012</v>
      </c>
      <c r="C119" s="48" t="s">
        <v>1674</v>
      </c>
      <c r="D119">
        <v>406</v>
      </c>
      <c r="P119" t="s">
        <v>545</v>
      </c>
      <c r="Q119" t="s">
        <v>744</v>
      </c>
      <c r="R119" s="40" t="str">
        <f t="shared" si="3"/>
        <v>4pvzWZLf4r0AsvpuWuoYAC32bnxD3iuIFgJa6SxSTZZE</v>
      </c>
      <c r="S119" s="40">
        <f>INDEX(#REF!,MATCH(P119,#REF!,0),3)</f>
        <v>1902</v>
      </c>
      <c r="T119" s="40">
        <f>INDEX(#REF!,MATCH(Q119,#REF!,0),3)</f>
        <v>2003</v>
      </c>
      <c r="V119">
        <f>COUNTIF(Z:Z,sectionsubsection[[#This Row],[Title]])</f>
        <v>1</v>
      </c>
      <c r="Z119" s="49" t="s">
        <v>2013</v>
      </c>
      <c r="AA119" s="49" t="e">
        <f>INDEX(#REF!,MATCH(X119,#REF!,0),3)</f>
        <v>#N/A</v>
      </c>
      <c r="AB119" s="49" t="e">
        <f>INDEX(#REF!,MATCH(Y119,#REF!,0),3)</f>
        <v>#N/A</v>
      </c>
      <c r="AC119" t="s">
        <v>2014</v>
      </c>
    </row>
    <row r="120" spans="1:29" ht="409.5" x14ac:dyDescent="0.25">
      <c r="A120" s="69" t="s">
        <v>2015</v>
      </c>
      <c r="B120" s="69" t="s">
        <v>2016</v>
      </c>
      <c r="C120" s="48" t="s">
        <v>2017</v>
      </c>
      <c r="D120">
        <v>407</v>
      </c>
      <c r="P120" t="s">
        <v>545</v>
      </c>
      <c r="Q120" t="s">
        <v>793</v>
      </c>
      <c r="R120" s="40" t="str">
        <f t="shared" si="3"/>
        <v>4pvzWZLf4r0AsvpuWuoYAC69tkf9xTq4aAYbrRMthWNF</v>
      </c>
      <c r="S120" s="40">
        <f>INDEX(#REF!,MATCH(P120,#REF!,0),3)</f>
        <v>1902</v>
      </c>
      <c r="T120" s="40">
        <f>INDEX(#REF!,MATCH(Q120,#REF!,0),3)</f>
        <v>2002</v>
      </c>
      <c r="V120">
        <f>COUNTIF(Z:Z,sectionsubsection[[#This Row],[Title]])</f>
        <v>1</v>
      </c>
      <c r="Z120" s="49" t="s">
        <v>2018</v>
      </c>
      <c r="AA120" s="49" t="e">
        <f>INDEX(#REF!,MATCH(X120,#REF!,0),3)</f>
        <v>#N/A</v>
      </c>
      <c r="AB120" s="49" t="e">
        <f>INDEX(#REF!,MATCH(Y120,#REF!,0),3)</f>
        <v>#N/A</v>
      </c>
      <c r="AC120" t="s">
        <v>2019</v>
      </c>
    </row>
    <row r="121" spans="1:29" ht="409.5" x14ac:dyDescent="0.25">
      <c r="A121" s="70" t="s">
        <v>2020</v>
      </c>
      <c r="B121" s="71" t="s">
        <v>2021</v>
      </c>
      <c r="C121" s="48" t="s">
        <v>2017</v>
      </c>
      <c r="D121">
        <v>5</v>
      </c>
      <c r="P121" t="s">
        <v>545</v>
      </c>
      <c r="Q121" t="s">
        <v>793</v>
      </c>
      <c r="R121" s="40" t="str">
        <f t="shared" si="3"/>
        <v>4pvzWZLf4r0AsvpuWuoYAC69tkf9xTq4aAYbrRMthWNF</v>
      </c>
      <c r="S121" s="40">
        <f>INDEX(#REF!,MATCH(P121,#REF!,0),3)</f>
        <v>1902</v>
      </c>
      <c r="T121" s="40">
        <f>INDEX(#REF!,MATCH(Q121,#REF!,0),3)</f>
        <v>2002</v>
      </c>
      <c r="V121">
        <f>COUNTIF(Z:Z,sectionsubsection[[#This Row],[Title]])</f>
        <v>1</v>
      </c>
      <c r="Z121" s="49" t="s">
        <v>2022</v>
      </c>
      <c r="AA121" s="49" t="e">
        <f>INDEX(#REF!,MATCH(X121,#REF!,0),3)</f>
        <v>#N/A</v>
      </c>
      <c r="AB121" s="49" t="e">
        <f>INDEX(#REF!,MATCH(Y121,#REF!,0),3)</f>
        <v>#N/A</v>
      </c>
      <c r="AC121" t="s">
        <v>2023</v>
      </c>
    </row>
    <row r="122" spans="1:29" ht="45" x14ac:dyDescent="0.25">
      <c r="A122" s="69" t="s">
        <v>2024</v>
      </c>
      <c r="B122" s="72" t="s">
        <v>3019</v>
      </c>
      <c r="C122" s="48" t="s">
        <v>1674</v>
      </c>
      <c r="D122">
        <v>501</v>
      </c>
      <c r="P122" t="s">
        <v>545</v>
      </c>
      <c r="Q122" t="s">
        <v>793</v>
      </c>
      <c r="R122" s="40" t="str">
        <f t="shared" si="3"/>
        <v>4pvzWZLf4r0AsvpuWuoYAC69tkf9xTq4aAYbrRMthWNF</v>
      </c>
      <c r="S122" s="40">
        <f>INDEX(#REF!,MATCH(P122,#REF!,0),3)</f>
        <v>1902</v>
      </c>
      <c r="T122" s="40">
        <f>INDEX(#REF!,MATCH(Q122,#REF!,0),3)</f>
        <v>2002</v>
      </c>
      <c r="V122">
        <f>COUNTIF(Z:Z,sectionsubsection[[#This Row],[Title]])</f>
        <v>1</v>
      </c>
      <c r="Z122" s="49" t="s">
        <v>2025</v>
      </c>
      <c r="AA122" s="49" t="e">
        <f>INDEX(#REF!,MATCH(X122,#REF!,0),3)</f>
        <v>#N/A</v>
      </c>
      <c r="AB122" s="49" t="e">
        <f>INDEX(#REF!,MATCH(Y122,#REF!,0),3)</f>
        <v>#N/A</v>
      </c>
      <c r="AC122" t="s">
        <v>2026</v>
      </c>
    </row>
    <row r="123" spans="1:29" ht="90" x14ac:dyDescent="0.25">
      <c r="A123" s="70" t="s">
        <v>2027</v>
      </c>
      <c r="B123" s="71" t="s">
        <v>2028</v>
      </c>
      <c r="C123" s="48"/>
      <c r="D123">
        <v>502</v>
      </c>
      <c r="P123" t="s">
        <v>545</v>
      </c>
      <c r="Q123" t="s">
        <v>793</v>
      </c>
      <c r="R123" s="40" t="str">
        <f t="shared" si="3"/>
        <v>4pvzWZLf4r0AsvpuWuoYAC69tkf9xTq4aAYbrRMthWNF</v>
      </c>
      <c r="S123" s="40">
        <f>INDEX(#REF!,MATCH(P123,#REF!,0),3)</f>
        <v>1902</v>
      </c>
      <c r="T123" s="40">
        <f>INDEX(#REF!,MATCH(Q123,#REF!,0),3)</f>
        <v>2002</v>
      </c>
      <c r="V123">
        <f>COUNTIF(Z:Z,sectionsubsection[[#This Row],[Title]])</f>
        <v>1</v>
      </c>
      <c r="Z123" s="49" t="s">
        <v>2029</v>
      </c>
      <c r="AA123" s="49" t="e">
        <f>INDEX(#REF!,MATCH(X123,#REF!,0),3)</f>
        <v>#N/A</v>
      </c>
      <c r="AB123" s="49" t="e">
        <f>INDEX(#REF!,MATCH(Y123,#REF!,0),3)</f>
        <v>#N/A</v>
      </c>
      <c r="AC123" t="s">
        <v>2030</v>
      </c>
    </row>
    <row r="124" spans="1:29" ht="75" x14ac:dyDescent="0.25">
      <c r="A124" s="69" t="s">
        <v>2031</v>
      </c>
      <c r="B124" s="72" t="s">
        <v>2032</v>
      </c>
      <c r="C124" s="48" t="s">
        <v>1674</v>
      </c>
      <c r="D124">
        <v>503</v>
      </c>
      <c r="P124" t="s">
        <v>545</v>
      </c>
      <c r="Q124" t="s">
        <v>700</v>
      </c>
      <c r="R124" s="40" t="str">
        <f t="shared" si="3"/>
        <v>4pvzWZLf4r0AsvpuWuoYAC1V7OJsLngbMIMF5cpB2lgv</v>
      </c>
      <c r="S124" s="40">
        <f>INDEX(#REF!,MATCH(P124,#REF!,0),3)</f>
        <v>1902</v>
      </c>
      <c r="T124" s="40">
        <f>INDEX(#REF!,MATCH(Q124,#REF!,0),3)</f>
        <v>2001</v>
      </c>
      <c r="V124">
        <f>COUNTIF(Z:Z,sectionsubsection[[#This Row],[Title]])</f>
        <v>1</v>
      </c>
      <c r="Z124" s="49" t="s">
        <v>2033</v>
      </c>
      <c r="AA124" s="49" t="e">
        <f>INDEX(#REF!,MATCH(X124,#REF!,0),3)</f>
        <v>#N/A</v>
      </c>
      <c r="AB124" s="49" t="e">
        <f>INDEX(#REF!,MATCH(Y124,#REF!,0),3)</f>
        <v>#N/A</v>
      </c>
      <c r="AC124" t="s">
        <v>2034</v>
      </c>
    </row>
    <row r="125" spans="1:29" ht="409.5" x14ac:dyDescent="0.25">
      <c r="A125" s="70" t="s">
        <v>2035</v>
      </c>
      <c r="B125" s="71" t="s">
        <v>2036</v>
      </c>
      <c r="C125" s="48" t="s">
        <v>2037</v>
      </c>
      <c r="D125">
        <v>504</v>
      </c>
      <c r="P125" t="s">
        <v>545</v>
      </c>
      <c r="Q125" t="s">
        <v>700</v>
      </c>
      <c r="R125" s="40" t="str">
        <f t="shared" si="3"/>
        <v>4pvzWZLf4r0AsvpuWuoYAC1V7OJsLngbMIMF5cpB2lgv</v>
      </c>
      <c r="S125" s="40">
        <f>INDEX(#REF!,MATCH(P125,#REF!,0),3)</f>
        <v>1902</v>
      </c>
      <c r="T125" s="40">
        <f>INDEX(#REF!,MATCH(Q125,#REF!,0),3)</f>
        <v>2001</v>
      </c>
      <c r="V125">
        <f>COUNTIF(Z:Z,sectionsubsection[[#This Row],[Title]])</f>
        <v>1</v>
      </c>
      <c r="Z125" s="49" t="s">
        <v>2038</v>
      </c>
      <c r="AA125" s="49" t="e">
        <f>INDEX(#REF!,MATCH(X125,#REF!,0),3)</f>
        <v>#N/A</v>
      </c>
      <c r="AB125" s="49" t="e">
        <f>INDEX(#REF!,MATCH(Y125,#REF!,0),3)</f>
        <v>#N/A</v>
      </c>
      <c r="AC125" t="s">
        <v>2039</v>
      </c>
    </row>
    <row r="126" spans="1:29" ht="75" x14ac:dyDescent="0.25">
      <c r="A126" s="69" t="s">
        <v>2040</v>
      </c>
      <c r="B126" s="72" t="s">
        <v>2041</v>
      </c>
      <c r="C126" s="48" t="s">
        <v>1674</v>
      </c>
      <c r="D126">
        <v>6</v>
      </c>
      <c r="P126" t="s">
        <v>545</v>
      </c>
      <c r="Q126" t="s">
        <v>700</v>
      </c>
      <c r="R126" s="40" t="str">
        <f t="shared" si="3"/>
        <v>4pvzWZLf4r0AsvpuWuoYAC1V7OJsLngbMIMF5cpB2lgv</v>
      </c>
      <c r="S126" s="40">
        <f>INDEX(#REF!,MATCH(P126,#REF!,0),3)</f>
        <v>1902</v>
      </c>
      <c r="T126" s="40">
        <f>INDEX(#REF!,MATCH(Q126,#REF!,0),3)</f>
        <v>2001</v>
      </c>
      <c r="V126">
        <f>COUNTIF(Z:Z,sectionsubsection[[#This Row],[Title]])</f>
        <v>1</v>
      </c>
      <c r="Z126" s="49" t="s">
        <v>2042</v>
      </c>
      <c r="AA126" s="49" t="e">
        <f>INDEX(#REF!,MATCH(X126,#REF!,0),3)</f>
        <v>#N/A</v>
      </c>
      <c r="AB126" s="49" t="e">
        <f>INDEX(#REF!,MATCH(Y126,#REF!,0),3)</f>
        <v>#N/A</v>
      </c>
      <c r="AC126" t="s">
        <v>2043</v>
      </c>
    </row>
    <row r="127" spans="1:29" x14ac:dyDescent="0.25">
      <c r="A127" s="70" t="s">
        <v>2044</v>
      </c>
      <c r="B127" s="70" t="s">
        <v>2045</v>
      </c>
      <c r="C127" s="48" t="s">
        <v>1674</v>
      </c>
      <c r="D127">
        <v>7</v>
      </c>
      <c r="P127" t="s">
        <v>545</v>
      </c>
      <c r="Q127" t="s">
        <v>700</v>
      </c>
      <c r="R127" s="40" t="str">
        <f t="shared" si="3"/>
        <v>4pvzWZLf4r0AsvpuWuoYAC1V7OJsLngbMIMF5cpB2lgv</v>
      </c>
      <c r="S127" s="40">
        <f>INDEX(#REF!,MATCH(P127,#REF!,0),3)</f>
        <v>1902</v>
      </c>
      <c r="T127" s="40">
        <f>INDEX(#REF!,MATCH(Q127,#REF!,0),3)</f>
        <v>2001</v>
      </c>
      <c r="V127">
        <f>COUNTIF(Z:Z,sectionsubsection[[#This Row],[Title]])</f>
        <v>1</v>
      </c>
      <c r="Z127" s="49" t="s">
        <v>2046</v>
      </c>
      <c r="AA127" s="49" t="e">
        <f>INDEX(#REF!,MATCH(X127,#REF!,0),3)</f>
        <v>#N/A</v>
      </c>
      <c r="AB127" s="49" t="e">
        <f>INDEX(#REF!,MATCH(Y127,#REF!,0),3)</f>
        <v>#N/A</v>
      </c>
      <c r="AC127" t="s">
        <v>2047</v>
      </c>
    </row>
    <row r="128" spans="1:29" x14ac:dyDescent="0.25">
      <c r="A128" s="69" t="s">
        <v>2048</v>
      </c>
      <c r="B128" s="69" t="s">
        <v>2049</v>
      </c>
      <c r="C128" s="48" t="s">
        <v>1674</v>
      </c>
      <c r="D128">
        <v>701</v>
      </c>
      <c r="P128" t="s">
        <v>545</v>
      </c>
      <c r="Q128" t="s">
        <v>700</v>
      </c>
      <c r="R128" s="40" t="str">
        <f t="shared" si="3"/>
        <v>4pvzWZLf4r0AsvpuWuoYAC1V7OJsLngbMIMF5cpB2lgv</v>
      </c>
      <c r="S128" s="40">
        <f>INDEX(#REF!,MATCH(P128,#REF!,0),3)</f>
        <v>1902</v>
      </c>
      <c r="T128" s="40">
        <f>INDEX(#REF!,MATCH(Q128,#REF!,0),3)</f>
        <v>2001</v>
      </c>
      <c r="V128">
        <f>COUNTIF(Z:Z,sectionsubsection[[#This Row],[Title]])</f>
        <v>1</v>
      </c>
      <c r="Z128" s="49" t="s">
        <v>2050</v>
      </c>
      <c r="AA128" s="49" t="e">
        <f>INDEX(#REF!,MATCH(X128,#REF!,0),3)</f>
        <v>#N/A</v>
      </c>
      <c r="AB128" s="49" t="e">
        <f>INDEX(#REF!,MATCH(Y128,#REF!,0),3)</f>
        <v>#N/A</v>
      </c>
      <c r="AC128" t="s">
        <v>2051</v>
      </c>
    </row>
    <row r="129" spans="1:29" x14ac:dyDescent="0.25">
      <c r="A129" s="70" t="s">
        <v>2052</v>
      </c>
      <c r="B129" s="70" t="s">
        <v>2053</v>
      </c>
      <c r="C129" s="48" t="s">
        <v>1674</v>
      </c>
      <c r="D129">
        <v>702</v>
      </c>
      <c r="P129" t="s">
        <v>545</v>
      </c>
      <c r="Q129" t="s">
        <v>700</v>
      </c>
      <c r="R129" s="40" t="str">
        <f t="shared" si="3"/>
        <v>4pvzWZLf4r0AsvpuWuoYAC1V7OJsLngbMIMF5cpB2lgv</v>
      </c>
      <c r="S129" s="40">
        <f>INDEX(#REF!,MATCH(P129,#REF!,0),3)</f>
        <v>1902</v>
      </c>
      <c r="T129" s="40">
        <f>INDEX(#REF!,MATCH(Q129,#REF!,0),3)</f>
        <v>2001</v>
      </c>
      <c r="V129">
        <f>COUNTIF(Z:Z,sectionsubsection[[#This Row],[Title]])</f>
        <v>1</v>
      </c>
      <c r="Z129" s="49" t="s">
        <v>2054</v>
      </c>
      <c r="AA129" s="49" t="e">
        <f>INDEX(#REF!,MATCH(X129,#REF!,0),3)</f>
        <v>#N/A</v>
      </c>
      <c r="AB129" s="49" t="e">
        <f>INDEX(#REF!,MATCH(Y129,#REF!,0),3)</f>
        <v>#N/A</v>
      </c>
      <c r="AC129" t="s">
        <v>2055</v>
      </c>
    </row>
    <row r="130" spans="1:29" x14ac:dyDescent="0.25">
      <c r="A130" s="69" t="s">
        <v>2056</v>
      </c>
      <c r="B130" s="69" t="s">
        <v>2057</v>
      </c>
      <c r="C130" s="48" t="s">
        <v>1674</v>
      </c>
      <c r="D130">
        <v>703</v>
      </c>
      <c r="P130" t="s">
        <v>545</v>
      </c>
      <c r="Q130" t="s">
        <v>854</v>
      </c>
      <c r="R130" s="40" t="str">
        <f t="shared" si="3"/>
        <v>4pvzWZLf4r0AsvpuWuoYAC6eaxQshM5yuY2WLlQ8amUS</v>
      </c>
      <c r="S130" s="40">
        <f>INDEX(#REF!,MATCH(P130,#REF!,0),3)</f>
        <v>1902</v>
      </c>
      <c r="T130" s="40">
        <f>INDEX(#REF!,MATCH(Q130,#REF!,0),3)</f>
        <v>1903</v>
      </c>
      <c r="V130">
        <f>COUNTIF(Z:Z,sectionsubsection[[#This Row],[Title]])</f>
        <v>1</v>
      </c>
      <c r="Z130" s="49" t="s">
        <v>2058</v>
      </c>
      <c r="AA130" s="49" t="e">
        <f>INDEX(#REF!,MATCH(X130,#REF!,0),3)</f>
        <v>#N/A</v>
      </c>
      <c r="AB130" s="49" t="e">
        <f>INDEX(#REF!,MATCH(Y130,#REF!,0),3)</f>
        <v>#N/A</v>
      </c>
      <c r="AC130" t="s">
        <v>2059</v>
      </c>
    </row>
    <row r="131" spans="1:29" x14ac:dyDescent="0.25">
      <c r="A131" s="70" t="s">
        <v>2060</v>
      </c>
      <c r="B131" s="70" t="s">
        <v>2061</v>
      </c>
      <c r="C131" s="48" t="s">
        <v>1674</v>
      </c>
      <c r="D131">
        <v>704</v>
      </c>
      <c r="P131" t="s">
        <v>545</v>
      </c>
      <c r="Q131" t="s">
        <v>707</v>
      </c>
      <c r="R131" s="40" t="str">
        <f t="shared" si="3"/>
        <v>4pvzWZLf4r0AsvpuWuoYAC6moTS0uCjB77ymqMRrEaKu</v>
      </c>
      <c r="S131" s="40">
        <f>INDEX(#REF!,MATCH(P131,#REF!,0),3)</f>
        <v>1902</v>
      </c>
      <c r="T131" s="40">
        <f>INDEX(#REF!,MATCH(Q131,#REF!,0),3)</f>
        <v>20</v>
      </c>
      <c r="V131">
        <f>COUNTIF(Z:Z,sectionsubsection[[#This Row],[Title]])</f>
        <v>1</v>
      </c>
      <c r="Z131" s="49" t="s">
        <v>2062</v>
      </c>
      <c r="AA131" s="49" t="e">
        <f>INDEX(#REF!,MATCH(X131,#REF!,0),3)</f>
        <v>#N/A</v>
      </c>
      <c r="AB131" s="49" t="e">
        <f>INDEX(#REF!,MATCH(Y131,#REF!,0),3)</f>
        <v>#N/A</v>
      </c>
      <c r="AC131" t="s">
        <v>2063</v>
      </c>
    </row>
    <row r="132" spans="1:29" ht="105" x14ac:dyDescent="0.25">
      <c r="A132" s="69" t="s">
        <v>2064</v>
      </c>
      <c r="B132" s="72" t="s">
        <v>2065</v>
      </c>
      <c r="C132" s="48" t="s">
        <v>1674</v>
      </c>
      <c r="D132">
        <v>705</v>
      </c>
      <c r="P132" t="s">
        <v>545</v>
      </c>
      <c r="Q132" t="s">
        <v>707</v>
      </c>
      <c r="R132" s="40" t="str">
        <f t="shared" si="3"/>
        <v>4pvzWZLf4r0AsvpuWuoYAC6moTS0uCjB77ymqMRrEaKu</v>
      </c>
      <c r="S132" s="40">
        <f>INDEX(#REF!,MATCH(P132,#REF!,0),3)</f>
        <v>1902</v>
      </c>
      <c r="T132" s="40">
        <f>INDEX(#REF!,MATCH(Q132,#REF!,0),3)</f>
        <v>20</v>
      </c>
      <c r="V132">
        <f>COUNTIF(Z:Z,sectionsubsection[[#This Row],[Title]])</f>
        <v>1</v>
      </c>
      <c r="Z132" s="49" t="s">
        <v>2066</v>
      </c>
      <c r="AA132" s="49" t="e">
        <f>INDEX(#REF!,MATCH(X132,#REF!,0),3)</f>
        <v>#N/A</v>
      </c>
      <c r="AB132" s="49" t="e">
        <f>INDEX(#REF!,MATCH(Y132,#REF!,0),3)</f>
        <v>#N/A</v>
      </c>
      <c r="AC132" t="s">
        <v>2067</v>
      </c>
    </row>
    <row r="133" spans="1:29" x14ac:dyDescent="0.25">
      <c r="A133" s="70" t="s">
        <v>2068</v>
      </c>
      <c r="B133" s="70" t="s">
        <v>2069</v>
      </c>
      <c r="C133" s="48" t="s">
        <v>1674</v>
      </c>
      <c r="D133">
        <v>706</v>
      </c>
      <c r="P133" t="s">
        <v>545</v>
      </c>
      <c r="Q133" t="s">
        <v>707</v>
      </c>
      <c r="R133" s="40" t="str">
        <f t="shared" si="3"/>
        <v>4pvzWZLf4r0AsvpuWuoYAC6moTS0uCjB77ymqMRrEaKu</v>
      </c>
      <c r="S133" s="40">
        <f>INDEX(#REF!,MATCH(P133,#REF!,0),3)</f>
        <v>1902</v>
      </c>
      <c r="T133" s="40">
        <f>INDEX(#REF!,MATCH(Q133,#REF!,0),3)</f>
        <v>20</v>
      </c>
      <c r="V133">
        <f>COUNTIF(Z:Z,sectionsubsection[[#This Row],[Title]])</f>
        <v>1</v>
      </c>
      <c r="Z133" s="49" t="s">
        <v>2070</v>
      </c>
      <c r="AA133" s="49" t="e">
        <f>INDEX(#REF!,MATCH(X133,#REF!,0),3)</f>
        <v>#N/A</v>
      </c>
      <c r="AB133" s="49" t="e">
        <f>INDEX(#REF!,MATCH(Y133,#REF!,0),3)</f>
        <v>#N/A</v>
      </c>
      <c r="AC133" t="s">
        <v>2071</v>
      </c>
    </row>
    <row r="134" spans="1:29" x14ac:dyDescent="0.25">
      <c r="A134" s="69" t="s">
        <v>2072</v>
      </c>
      <c r="B134" s="69" t="s">
        <v>2073</v>
      </c>
      <c r="C134" s="48" t="s">
        <v>1674</v>
      </c>
      <c r="D134">
        <v>707</v>
      </c>
      <c r="P134" t="s">
        <v>545</v>
      </c>
      <c r="Q134" t="s">
        <v>707</v>
      </c>
      <c r="R134" s="40" t="str">
        <f t="shared" si="3"/>
        <v>4pvzWZLf4r0AsvpuWuoYAC6moTS0uCjB77ymqMRrEaKu</v>
      </c>
      <c r="S134" s="40">
        <f>INDEX(#REF!,MATCH(P134,#REF!,0),3)</f>
        <v>1902</v>
      </c>
      <c r="T134" s="40">
        <f>INDEX(#REF!,MATCH(Q134,#REF!,0),3)</f>
        <v>20</v>
      </c>
      <c r="V134">
        <f>COUNTIF(Z:Z,sectionsubsection[[#This Row],[Title]])</f>
        <v>1</v>
      </c>
      <c r="Z134" s="49" t="s">
        <v>2074</v>
      </c>
      <c r="AA134" s="49" t="e">
        <f>INDEX(#REF!,MATCH(X134,#REF!,0),3)</f>
        <v>#N/A</v>
      </c>
      <c r="AB134" s="49" t="e">
        <f>INDEX(#REF!,MATCH(Y134,#REF!,0),3)</f>
        <v>#N/A</v>
      </c>
      <c r="AC134" t="s">
        <v>2075</v>
      </c>
    </row>
    <row r="135" spans="1:29" x14ac:dyDescent="0.25">
      <c r="A135" s="70" t="s">
        <v>2076</v>
      </c>
      <c r="B135" s="70" t="s">
        <v>2077</v>
      </c>
      <c r="C135" s="48" t="s">
        <v>1674</v>
      </c>
      <c r="D135">
        <v>708</v>
      </c>
      <c r="P135" t="s">
        <v>545</v>
      </c>
      <c r="Q135" t="s">
        <v>707</v>
      </c>
      <c r="R135" s="40" t="str">
        <f t="shared" si="3"/>
        <v>4pvzWZLf4r0AsvpuWuoYAC6moTS0uCjB77ymqMRrEaKu</v>
      </c>
      <c r="S135" s="40">
        <f>INDEX(#REF!,MATCH(P135,#REF!,0),3)</f>
        <v>1902</v>
      </c>
      <c r="T135" s="40">
        <f>INDEX(#REF!,MATCH(Q135,#REF!,0),3)</f>
        <v>20</v>
      </c>
      <c r="V135">
        <f>COUNTIF(Z:Z,sectionsubsection[[#This Row],[Title]])</f>
        <v>1</v>
      </c>
      <c r="Z135" s="49" t="s">
        <v>2078</v>
      </c>
      <c r="AA135" s="49" t="e">
        <f>INDEX(#REF!,MATCH(X135,#REF!,0),3)</f>
        <v>#N/A</v>
      </c>
      <c r="AB135" s="49" t="e">
        <f>INDEX(#REF!,MATCH(Y135,#REF!,0),3)</f>
        <v>#N/A</v>
      </c>
      <c r="AC135" t="s">
        <v>2079</v>
      </c>
    </row>
    <row r="136" spans="1:29" x14ac:dyDescent="0.25">
      <c r="A136" s="69" t="s">
        <v>2080</v>
      </c>
      <c r="B136" s="69" t="s">
        <v>2081</v>
      </c>
      <c r="C136" s="48" t="s">
        <v>1674</v>
      </c>
      <c r="D136">
        <v>709</v>
      </c>
      <c r="P136" t="s">
        <v>545</v>
      </c>
      <c r="Q136" t="s">
        <v>707</v>
      </c>
      <c r="R136" s="40" t="str">
        <f t="shared" si="3"/>
        <v>4pvzWZLf4r0AsvpuWuoYAC6moTS0uCjB77ymqMRrEaKu</v>
      </c>
      <c r="S136" s="40">
        <f>INDEX(#REF!,MATCH(P136,#REF!,0),3)</f>
        <v>1902</v>
      </c>
      <c r="T136" s="40">
        <f>INDEX(#REF!,MATCH(Q136,#REF!,0),3)</f>
        <v>20</v>
      </c>
      <c r="V136">
        <f>COUNTIF(Z:Z,sectionsubsection[[#This Row],[Title]])</f>
        <v>1</v>
      </c>
      <c r="Z136" s="49" t="s">
        <v>2082</v>
      </c>
      <c r="AA136" s="49" t="e">
        <f>INDEX(#REF!,MATCH(X136,#REF!,0),3)</f>
        <v>#N/A</v>
      </c>
      <c r="AB136" s="49" t="e">
        <f>INDEX(#REF!,MATCH(Y136,#REF!,0),3)</f>
        <v>#N/A</v>
      </c>
      <c r="AC136" t="s">
        <v>2083</v>
      </c>
    </row>
    <row r="137" spans="1:29" x14ac:dyDescent="0.25">
      <c r="A137" s="70" t="s">
        <v>2084</v>
      </c>
      <c r="B137" s="70" t="s">
        <v>2085</v>
      </c>
      <c r="C137" s="48" t="s">
        <v>1674</v>
      </c>
      <c r="D137">
        <v>8</v>
      </c>
      <c r="P137" t="s">
        <v>334</v>
      </c>
      <c r="Q137" t="s">
        <v>50</v>
      </c>
      <c r="R137" s="40" t="str">
        <f t="shared" si="3"/>
        <v>5HjMxha5zh3JmCKzoQNaGT5TvyR0UgB0EOmnMkFaZftX</v>
      </c>
      <c r="S137" s="40">
        <f>INDEX(#REF!,MATCH(P137,#REF!,0),3)</f>
        <v>14</v>
      </c>
      <c r="T137" s="40">
        <f>INDEX(#REF!,MATCH(Q137,#REF!,0),3)</f>
        <v>0</v>
      </c>
      <c r="V137">
        <f>COUNTIF(Z:Z,sectionsubsection[[#This Row],[Title]])</f>
        <v>1</v>
      </c>
      <c r="Z137" s="49" t="s">
        <v>2086</v>
      </c>
      <c r="AA137" s="49" t="e">
        <f>INDEX(#REF!,MATCH(X137,#REF!,0),3)</f>
        <v>#N/A</v>
      </c>
      <c r="AB137" s="49" t="e">
        <f>INDEX(#REF!,MATCH(Y137,#REF!,0),3)</f>
        <v>#N/A</v>
      </c>
      <c r="AC137" t="s">
        <v>2087</v>
      </c>
    </row>
    <row r="138" spans="1:29" ht="75" x14ac:dyDescent="0.25">
      <c r="A138" s="69" t="s">
        <v>2088</v>
      </c>
      <c r="B138" s="72" t="s">
        <v>2089</v>
      </c>
      <c r="C138" s="48" t="s">
        <v>1674</v>
      </c>
      <c r="D138">
        <v>801</v>
      </c>
      <c r="P138" t="s">
        <v>545</v>
      </c>
      <c r="Q138" t="s">
        <v>854</v>
      </c>
      <c r="R138" s="40" t="str">
        <f t="shared" si="3"/>
        <v>4pvzWZLf4r0AsvpuWuoYAC6eaxQshM5yuY2WLlQ8amUS</v>
      </c>
      <c r="S138" s="40">
        <f>INDEX(#REF!,MATCH(P138,#REF!,0),3)</f>
        <v>1902</v>
      </c>
      <c r="T138" s="40">
        <f>INDEX(#REF!,MATCH(Q138,#REF!,0),3)</f>
        <v>1903</v>
      </c>
      <c r="V138">
        <f>COUNTIF(Z:Z,sectionsubsection[[#This Row],[Title]])</f>
        <v>1</v>
      </c>
      <c r="Z138" s="49" t="s">
        <v>2090</v>
      </c>
      <c r="AA138" s="49" t="e">
        <f>INDEX(#REF!,MATCH(X138,#REF!,0),3)</f>
        <v>#N/A</v>
      </c>
      <c r="AB138" s="49" t="e">
        <f>INDEX(#REF!,MATCH(Y138,#REF!,0),3)</f>
        <v>#N/A</v>
      </c>
      <c r="AC138" t="s">
        <v>2091</v>
      </c>
    </row>
    <row r="139" spans="1:29" ht="409.5" x14ac:dyDescent="0.25">
      <c r="A139" s="70" t="s">
        <v>2092</v>
      </c>
      <c r="B139" s="70" t="s">
        <v>2093</v>
      </c>
      <c r="C139" s="48" t="s">
        <v>2094</v>
      </c>
      <c r="D139">
        <v>802</v>
      </c>
      <c r="P139" t="s">
        <v>545</v>
      </c>
      <c r="Q139" t="s">
        <v>707</v>
      </c>
      <c r="R139" s="40" t="str">
        <f t="shared" si="3"/>
        <v>4pvzWZLf4r0AsvpuWuoYAC6moTS0uCjB77ymqMRrEaKu</v>
      </c>
      <c r="S139" s="40">
        <f>INDEX(#REF!,MATCH(P139,#REF!,0),3)</f>
        <v>1902</v>
      </c>
      <c r="T139" s="40">
        <f>INDEX(#REF!,MATCH(Q139,#REF!,0),3)</f>
        <v>20</v>
      </c>
      <c r="V139">
        <f>COUNTIF(Z:Z,sectionsubsection[[#This Row],[Title]])</f>
        <v>1</v>
      </c>
      <c r="Z139" s="49" t="s">
        <v>2095</v>
      </c>
      <c r="AA139" s="49" t="e">
        <f>INDEX(#REF!,MATCH(X139,#REF!,0),3)</f>
        <v>#N/A</v>
      </c>
      <c r="AB139" s="49" t="e">
        <f>INDEX(#REF!,MATCH(Y139,#REF!,0),3)</f>
        <v>#N/A</v>
      </c>
      <c r="AC139" t="s">
        <v>2096</v>
      </c>
    </row>
    <row r="140" spans="1:29" ht="409.5" x14ac:dyDescent="0.25">
      <c r="A140" s="69" t="s">
        <v>2097</v>
      </c>
      <c r="B140" s="69" t="s">
        <v>2098</v>
      </c>
      <c r="C140" s="48" t="s">
        <v>2099</v>
      </c>
      <c r="D140">
        <v>9</v>
      </c>
      <c r="P140" t="s">
        <v>545</v>
      </c>
      <c r="Q140" t="s">
        <v>707</v>
      </c>
      <c r="R140" s="40" t="str">
        <f t="shared" si="3"/>
        <v>4pvzWZLf4r0AsvpuWuoYAC6moTS0uCjB77ymqMRrEaKu</v>
      </c>
      <c r="S140" s="40">
        <f>INDEX(#REF!,MATCH(P140,#REF!,0),3)</f>
        <v>1902</v>
      </c>
      <c r="T140" s="40">
        <f>INDEX(#REF!,MATCH(Q140,#REF!,0),3)</f>
        <v>20</v>
      </c>
      <c r="V140">
        <f>COUNTIF(Z:Z,sectionsubsection[[#This Row],[Title]])</f>
        <v>1</v>
      </c>
      <c r="Z140" s="49" t="s">
        <v>2100</v>
      </c>
      <c r="AA140" s="49" t="e">
        <f>INDEX(#REF!,MATCH(X140,#REF!,0),3)</f>
        <v>#N/A</v>
      </c>
      <c r="AB140" s="49" t="e">
        <f>INDEX(#REF!,MATCH(Y140,#REF!,0),3)</f>
        <v>#N/A</v>
      </c>
      <c r="AC140" t="s">
        <v>2101</v>
      </c>
    </row>
    <row r="141" spans="1:29" ht="409.5" x14ac:dyDescent="0.25">
      <c r="A141" s="70" t="s">
        <v>2102</v>
      </c>
      <c r="B141" s="71" t="s">
        <v>3020</v>
      </c>
      <c r="C141" s="48" t="s">
        <v>2103</v>
      </c>
      <c r="D141">
        <v>10</v>
      </c>
      <c r="P141" t="s">
        <v>545</v>
      </c>
      <c r="Q141" t="s">
        <v>707</v>
      </c>
      <c r="R141" s="40" t="str">
        <f t="shared" si="3"/>
        <v>4pvzWZLf4r0AsvpuWuoYAC6moTS0uCjB77ymqMRrEaKu</v>
      </c>
      <c r="S141" s="40">
        <f>INDEX(#REF!,MATCH(P141,#REF!,0),3)</f>
        <v>1902</v>
      </c>
      <c r="T141" s="40">
        <f>INDEX(#REF!,MATCH(Q141,#REF!,0),3)</f>
        <v>20</v>
      </c>
      <c r="V141">
        <f>COUNTIF(Z:Z,sectionsubsection[[#This Row],[Title]])</f>
        <v>1</v>
      </c>
      <c r="Z141" s="49" t="s">
        <v>2104</v>
      </c>
      <c r="AA141" s="49" t="e">
        <f>INDEX(#REF!,MATCH(X141,#REF!,0),3)</f>
        <v>#N/A</v>
      </c>
      <c r="AB141" s="49" t="e">
        <f>INDEX(#REF!,MATCH(Y141,#REF!,0),3)</f>
        <v>#N/A</v>
      </c>
      <c r="AC141" t="s">
        <v>2105</v>
      </c>
    </row>
    <row r="142" spans="1:29" ht="409.5" x14ac:dyDescent="0.25">
      <c r="A142" s="69" t="s">
        <v>2106</v>
      </c>
      <c r="B142" s="69" t="s">
        <v>2107</v>
      </c>
      <c r="C142" s="48" t="s">
        <v>2108</v>
      </c>
      <c r="D142">
        <v>11</v>
      </c>
      <c r="P142" t="s">
        <v>545</v>
      </c>
      <c r="Q142" t="s">
        <v>707</v>
      </c>
      <c r="R142" s="40" t="str">
        <f t="shared" si="3"/>
        <v>4pvzWZLf4r0AsvpuWuoYAC6moTS0uCjB77ymqMRrEaKu</v>
      </c>
      <c r="S142" s="40">
        <f>INDEX(#REF!,MATCH(P142,#REF!,0),3)</f>
        <v>1902</v>
      </c>
      <c r="T142" s="40">
        <f>INDEX(#REF!,MATCH(Q142,#REF!,0),3)</f>
        <v>20</v>
      </c>
      <c r="V142">
        <f>COUNTIF(Z:Z,sectionsubsection[[#This Row],[Title]])</f>
        <v>1</v>
      </c>
      <c r="Z142" s="49" t="s">
        <v>2109</v>
      </c>
      <c r="AA142" s="49" t="e">
        <f>INDEX(#REF!,MATCH(X142,#REF!,0),3)</f>
        <v>#N/A</v>
      </c>
      <c r="AB142" s="49" t="e">
        <f>INDEX(#REF!,MATCH(Y142,#REF!,0),3)</f>
        <v>#N/A</v>
      </c>
      <c r="AC142" t="s">
        <v>2110</v>
      </c>
    </row>
    <row r="143" spans="1:29" x14ac:dyDescent="0.25">
      <c r="A143" s="70" t="s">
        <v>2111</v>
      </c>
      <c r="B143" s="70" t="s">
        <v>2112</v>
      </c>
      <c r="C143" s="48" t="s">
        <v>1674</v>
      </c>
      <c r="D143">
        <v>12</v>
      </c>
      <c r="P143" t="s">
        <v>545</v>
      </c>
      <c r="Q143" t="s">
        <v>707</v>
      </c>
      <c r="R143" s="40" t="str">
        <f t="shared" si="3"/>
        <v>4pvzWZLf4r0AsvpuWuoYAC6moTS0uCjB77ymqMRrEaKu</v>
      </c>
      <c r="S143" s="40">
        <f>INDEX(#REF!,MATCH(P143,#REF!,0),3)</f>
        <v>1902</v>
      </c>
      <c r="T143" s="40">
        <f>INDEX(#REF!,MATCH(Q143,#REF!,0),3)</f>
        <v>20</v>
      </c>
      <c r="V143">
        <f>COUNTIF(Z:Z,sectionsubsection[[#This Row],[Title]])</f>
        <v>1</v>
      </c>
      <c r="Z143" s="49" t="s">
        <v>2113</v>
      </c>
      <c r="AA143" s="49" t="e">
        <f>INDEX(#REF!,MATCH(X143,#REF!,0),3)</f>
        <v>#N/A</v>
      </c>
      <c r="AB143" s="49" t="e">
        <f>INDEX(#REF!,MATCH(Y143,#REF!,0),3)</f>
        <v>#N/A</v>
      </c>
      <c r="AC143" t="s">
        <v>2114</v>
      </c>
    </row>
    <row r="144" spans="1:29" x14ac:dyDescent="0.25">
      <c r="A144" s="69" t="s">
        <v>2115</v>
      </c>
      <c r="B144" s="69" t="s">
        <v>2116</v>
      </c>
      <c r="C144" s="48" t="s">
        <v>1674</v>
      </c>
      <c r="D144">
        <v>1201</v>
      </c>
      <c r="P144" t="s">
        <v>545</v>
      </c>
      <c r="Q144" t="s">
        <v>707</v>
      </c>
      <c r="R144" s="40" t="str">
        <f t="shared" si="3"/>
        <v>4pvzWZLf4r0AsvpuWuoYAC6moTS0uCjB77ymqMRrEaKu</v>
      </c>
      <c r="S144" s="40">
        <f>INDEX(#REF!,MATCH(P144,#REF!,0),3)</f>
        <v>1902</v>
      </c>
      <c r="T144" s="40">
        <f>INDEX(#REF!,MATCH(Q144,#REF!,0),3)</f>
        <v>20</v>
      </c>
      <c r="V144">
        <f>COUNTIF(Z:Z,sectionsubsection[[#This Row],[Title]])</f>
        <v>1</v>
      </c>
      <c r="Z144" s="49" t="s">
        <v>2117</v>
      </c>
      <c r="AA144" s="49" t="e">
        <f>INDEX(#REF!,MATCH(X144,#REF!,0),3)</f>
        <v>#N/A</v>
      </c>
      <c r="AB144" s="49" t="e">
        <f>INDEX(#REF!,MATCH(Y144,#REF!,0),3)</f>
        <v>#N/A</v>
      </c>
      <c r="AC144" t="s">
        <v>2118</v>
      </c>
    </row>
    <row r="145" spans="1:29" ht="75" x14ac:dyDescent="0.25">
      <c r="A145" s="70" t="s">
        <v>2119</v>
      </c>
      <c r="B145" s="71" t="s">
        <v>2120</v>
      </c>
      <c r="C145" s="48" t="s">
        <v>1674</v>
      </c>
      <c r="D145">
        <v>1202</v>
      </c>
      <c r="P145" t="s">
        <v>545</v>
      </c>
      <c r="Q145" t="s">
        <v>707</v>
      </c>
      <c r="R145" s="40" t="str">
        <f t="shared" si="3"/>
        <v>4pvzWZLf4r0AsvpuWuoYAC6moTS0uCjB77ymqMRrEaKu</v>
      </c>
      <c r="S145" s="40">
        <f>INDEX(#REF!,MATCH(P145,#REF!,0),3)</f>
        <v>1902</v>
      </c>
      <c r="T145" s="40">
        <f>INDEX(#REF!,MATCH(Q145,#REF!,0),3)</f>
        <v>20</v>
      </c>
      <c r="V145">
        <f>COUNTIF(Z:Z,sectionsubsection[[#This Row],[Title]])</f>
        <v>1</v>
      </c>
      <c r="Z145" s="49" t="s">
        <v>2121</v>
      </c>
      <c r="AA145" s="49" t="e">
        <f>INDEX(#REF!,MATCH(X145,#REF!,0),3)</f>
        <v>#N/A</v>
      </c>
      <c r="AB145" s="49" t="e">
        <f>INDEX(#REF!,MATCH(Y145,#REF!,0),3)</f>
        <v>#N/A</v>
      </c>
      <c r="AC145" t="s">
        <v>2122</v>
      </c>
    </row>
    <row r="146" spans="1:29" ht="105" x14ac:dyDescent="0.25">
      <c r="A146" s="69" t="s">
        <v>2123</v>
      </c>
      <c r="B146" s="72" t="s">
        <v>2124</v>
      </c>
      <c r="C146" s="48" t="s">
        <v>1674</v>
      </c>
      <c r="D146">
        <v>1203</v>
      </c>
      <c r="P146" t="s">
        <v>545</v>
      </c>
      <c r="Q146" t="s">
        <v>707</v>
      </c>
      <c r="R146" s="40" t="str">
        <f t="shared" si="3"/>
        <v>4pvzWZLf4r0AsvpuWuoYAC6moTS0uCjB77ymqMRrEaKu</v>
      </c>
      <c r="S146" s="40">
        <f>INDEX(#REF!,MATCH(P146,#REF!,0),3)</f>
        <v>1902</v>
      </c>
      <c r="T146" s="40">
        <f>INDEX(#REF!,MATCH(Q146,#REF!,0),3)</f>
        <v>20</v>
      </c>
      <c r="V146">
        <f>COUNTIF(Z:Z,sectionsubsection[[#This Row],[Title]])</f>
        <v>1</v>
      </c>
      <c r="Z146" s="49" t="s">
        <v>2125</v>
      </c>
      <c r="AA146" s="49" t="e">
        <f>INDEX(#REF!,MATCH(X146,#REF!,0),3)</f>
        <v>#N/A</v>
      </c>
      <c r="AB146" s="49" t="e">
        <f>INDEX(#REF!,MATCH(Y146,#REF!,0),3)</f>
        <v>#N/A</v>
      </c>
      <c r="AC146" t="s">
        <v>2126</v>
      </c>
    </row>
    <row r="147" spans="1:29" ht="90" x14ac:dyDescent="0.25">
      <c r="A147" s="70" t="s">
        <v>2127</v>
      </c>
      <c r="B147" s="71" t="s">
        <v>2128</v>
      </c>
      <c r="C147" s="48" t="s">
        <v>1674</v>
      </c>
      <c r="D147">
        <v>13</v>
      </c>
      <c r="P147" t="s">
        <v>545</v>
      </c>
      <c r="Q147" t="s">
        <v>707</v>
      </c>
      <c r="R147" s="40" t="str">
        <f t="shared" si="3"/>
        <v>4pvzWZLf4r0AsvpuWuoYAC6moTS0uCjB77ymqMRrEaKu</v>
      </c>
      <c r="S147" s="40">
        <f>INDEX(#REF!,MATCH(P147,#REF!,0),3)</f>
        <v>1902</v>
      </c>
      <c r="T147" s="40">
        <f>INDEX(#REF!,MATCH(Q147,#REF!,0),3)</f>
        <v>20</v>
      </c>
      <c r="V147">
        <f>COUNTIF(Z:Z,sectionsubsection[[#This Row],[Title]])</f>
        <v>1</v>
      </c>
      <c r="Z147" s="49" t="s">
        <v>2129</v>
      </c>
      <c r="AA147" s="49" t="e">
        <f>INDEX(#REF!,MATCH(X147,#REF!,0),3)</f>
        <v>#N/A</v>
      </c>
      <c r="AB147" s="49" t="e">
        <f>INDEX(#REF!,MATCH(Y147,#REF!,0),3)</f>
        <v>#N/A</v>
      </c>
      <c r="AC147" t="s">
        <v>2130</v>
      </c>
    </row>
    <row r="148" spans="1:29" ht="75" x14ac:dyDescent="0.25">
      <c r="A148" s="69" t="s">
        <v>2131</v>
      </c>
      <c r="B148" s="72" t="s">
        <v>2132</v>
      </c>
      <c r="C148" s="48" t="s">
        <v>1674</v>
      </c>
      <c r="D148">
        <v>1</v>
      </c>
      <c r="P148" t="s">
        <v>545</v>
      </c>
      <c r="Q148" t="s">
        <v>707</v>
      </c>
      <c r="R148" s="40" t="str">
        <f t="shared" si="3"/>
        <v>4pvzWZLf4r0AsvpuWuoYAC6moTS0uCjB77ymqMRrEaKu</v>
      </c>
      <c r="S148" s="40">
        <f>INDEX(#REF!,MATCH(P148,#REF!,0),3)</f>
        <v>1902</v>
      </c>
      <c r="T148" s="40">
        <f>INDEX(#REF!,MATCH(Q148,#REF!,0),3)</f>
        <v>20</v>
      </c>
      <c r="V148">
        <f>COUNTIF(Z:Z,sectionsubsection[[#This Row],[Title]])</f>
        <v>1</v>
      </c>
      <c r="Z148" s="49" t="s">
        <v>2133</v>
      </c>
      <c r="AA148" s="49" t="e">
        <f>INDEX(#REF!,MATCH(X148,#REF!,0),3)</f>
        <v>#N/A</v>
      </c>
      <c r="AB148" s="49" t="e">
        <f>INDEX(#REF!,MATCH(Y148,#REF!,0),3)</f>
        <v>#N/A</v>
      </c>
      <c r="AC148" t="s">
        <v>2134</v>
      </c>
    </row>
    <row r="149" spans="1:29" ht="75" x14ac:dyDescent="0.25">
      <c r="A149" s="70" t="s">
        <v>2135</v>
      </c>
      <c r="B149" s="71" t="s">
        <v>2136</v>
      </c>
      <c r="C149" s="48" t="s">
        <v>1674</v>
      </c>
      <c r="D149">
        <v>2</v>
      </c>
      <c r="P149" t="s">
        <v>545</v>
      </c>
      <c r="Q149" t="s">
        <v>707</v>
      </c>
      <c r="R149" s="40" t="str">
        <f t="shared" si="3"/>
        <v>4pvzWZLf4r0AsvpuWuoYAC6moTS0uCjB77ymqMRrEaKu</v>
      </c>
      <c r="S149" s="40">
        <f>INDEX(#REF!,MATCH(P149,#REF!,0),3)</f>
        <v>1902</v>
      </c>
      <c r="T149" s="40">
        <f>INDEX(#REF!,MATCH(Q149,#REF!,0),3)</f>
        <v>20</v>
      </c>
      <c r="V149">
        <f>COUNTIF(Z:Z,sectionsubsection[[#This Row],[Title]])</f>
        <v>1</v>
      </c>
      <c r="Z149" s="49" t="s">
        <v>2137</v>
      </c>
      <c r="AA149" s="49" t="e">
        <f>INDEX(#REF!,MATCH(X149,#REF!,0),3)</f>
        <v>#N/A</v>
      </c>
      <c r="AB149" s="49" t="e">
        <f>INDEX(#REF!,MATCH(Y149,#REF!,0),3)</f>
        <v>#N/A</v>
      </c>
      <c r="AC149" t="s">
        <v>2138</v>
      </c>
    </row>
    <row r="150" spans="1:29" ht="105" x14ac:dyDescent="0.25">
      <c r="A150" s="69" t="s">
        <v>2139</v>
      </c>
      <c r="B150" s="72" t="s">
        <v>2140</v>
      </c>
      <c r="C150" s="48" t="s">
        <v>1674</v>
      </c>
      <c r="D150">
        <v>3</v>
      </c>
      <c r="P150" t="s">
        <v>545</v>
      </c>
      <c r="Q150" t="s">
        <v>707</v>
      </c>
      <c r="R150" s="40" t="str">
        <f t="shared" si="3"/>
        <v>4pvzWZLf4r0AsvpuWuoYAC6moTS0uCjB77ymqMRrEaKu</v>
      </c>
      <c r="S150" s="40">
        <f>INDEX(#REF!,MATCH(P150,#REF!,0),3)</f>
        <v>1902</v>
      </c>
      <c r="T150" s="40">
        <f>INDEX(#REF!,MATCH(Q150,#REF!,0),3)</f>
        <v>20</v>
      </c>
      <c r="V150">
        <f>COUNTIF(Z:Z,sectionsubsection[[#This Row],[Title]])</f>
        <v>1</v>
      </c>
      <c r="Z150" s="49" t="s">
        <v>2141</v>
      </c>
      <c r="AA150" s="49" t="e">
        <f>INDEX(#REF!,MATCH(X150,#REF!,0),3)</f>
        <v>#N/A</v>
      </c>
      <c r="AB150" s="49" t="e">
        <f>INDEX(#REF!,MATCH(Y150,#REF!,0),3)</f>
        <v>#N/A</v>
      </c>
      <c r="AC150" t="s">
        <v>2142</v>
      </c>
    </row>
    <row r="151" spans="1:29" ht="135" x14ac:dyDescent="0.25">
      <c r="A151" s="70" t="s">
        <v>2143</v>
      </c>
      <c r="B151" s="71" t="s">
        <v>2144</v>
      </c>
      <c r="C151" s="48" t="s">
        <v>1674</v>
      </c>
      <c r="D151">
        <v>4</v>
      </c>
      <c r="P151" t="s">
        <v>545</v>
      </c>
      <c r="Q151" t="s">
        <v>707</v>
      </c>
      <c r="R151" s="40" t="str">
        <f t="shared" si="3"/>
        <v>4pvzWZLf4r0AsvpuWuoYAC6moTS0uCjB77ymqMRrEaKu</v>
      </c>
      <c r="S151" s="40">
        <f>INDEX(#REF!,MATCH(P151,#REF!,0),3)</f>
        <v>1902</v>
      </c>
      <c r="T151" s="40">
        <f>INDEX(#REF!,MATCH(Q151,#REF!,0),3)</f>
        <v>20</v>
      </c>
      <c r="V151">
        <f>COUNTIF(Z:Z,sectionsubsection[[#This Row],[Title]])</f>
        <v>1</v>
      </c>
      <c r="Z151" s="49" t="s">
        <v>2145</v>
      </c>
      <c r="AA151" s="49" t="e">
        <f>INDEX(#REF!,MATCH(X151,#REF!,0),3)</f>
        <v>#N/A</v>
      </c>
      <c r="AB151" s="49" t="e">
        <f>INDEX(#REF!,MATCH(Y151,#REF!,0),3)</f>
        <v>#N/A</v>
      </c>
      <c r="AC151" t="s">
        <v>2146</v>
      </c>
    </row>
    <row r="152" spans="1:29" ht="150" x14ac:dyDescent="0.25">
      <c r="A152" s="69" t="s">
        <v>2147</v>
      </c>
      <c r="B152" s="72" t="s">
        <v>2148</v>
      </c>
      <c r="C152" s="48" t="s">
        <v>1674</v>
      </c>
      <c r="D152">
        <v>5</v>
      </c>
      <c r="P152" t="s">
        <v>545</v>
      </c>
      <c r="Q152" t="s">
        <v>707</v>
      </c>
      <c r="R152" s="40" t="str">
        <f t="shared" si="3"/>
        <v>4pvzWZLf4r0AsvpuWuoYAC6moTS0uCjB77ymqMRrEaKu</v>
      </c>
      <c r="S152" s="40">
        <f>INDEX(#REF!,MATCH(P152,#REF!,0),3)</f>
        <v>1902</v>
      </c>
      <c r="T152" s="40">
        <f>INDEX(#REF!,MATCH(Q152,#REF!,0),3)</f>
        <v>20</v>
      </c>
      <c r="V152">
        <f>COUNTIF(Z:Z,sectionsubsection[[#This Row],[Title]])</f>
        <v>1</v>
      </c>
      <c r="Z152" s="49" t="s">
        <v>2149</v>
      </c>
      <c r="AA152" s="49" t="e">
        <f>INDEX(#REF!,MATCH(X152,#REF!,0),3)</f>
        <v>#N/A</v>
      </c>
      <c r="AB152" s="49" t="e">
        <f>INDEX(#REF!,MATCH(Y152,#REF!,0),3)</f>
        <v>#N/A</v>
      </c>
      <c r="AC152" t="s">
        <v>2150</v>
      </c>
    </row>
    <row r="153" spans="1:29" ht="45" x14ac:dyDescent="0.25">
      <c r="A153" s="70" t="s">
        <v>2151</v>
      </c>
      <c r="B153" s="71" t="s">
        <v>2152</v>
      </c>
      <c r="C153" s="48" t="s">
        <v>1674</v>
      </c>
      <c r="D153">
        <v>6</v>
      </c>
      <c r="P153" t="s">
        <v>545</v>
      </c>
      <c r="Q153" t="s">
        <v>707</v>
      </c>
      <c r="R153" s="40" t="str">
        <f t="shared" si="3"/>
        <v>4pvzWZLf4r0AsvpuWuoYAC6moTS0uCjB77ymqMRrEaKu</v>
      </c>
      <c r="S153" s="40">
        <f>INDEX(#REF!,MATCH(P153,#REF!,0),3)</f>
        <v>1902</v>
      </c>
      <c r="T153" s="40">
        <f>INDEX(#REF!,MATCH(Q153,#REF!,0),3)</f>
        <v>20</v>
      </c>
      <c r="V153">
        <f>COUNTIF(Z:Z,sectionsubsection[[#This Row],[Title]])</f>
        <v>1</v>
      </c>
      <c r="Z153" s="49" t="s">
        <v>2153</v>
      </c>
      <c r="AA153" s="49" t="e">
        <f>INDEX(#REF!,MATCH(X153,#REF!,0),3)</f>
        <v>#N/A</v>
      </c>
      <c r="AB153" s="49" t="e">
        <f>INDEX(#REF!,MATCH(Y153,#REF!,0),3)</f>
        <v>#N/A</v>
      </c>
      <c r="AC153" t="s">
        <v>2154</v>
      </c>
    </row>
    <row r="154" spans="1:29" ht="135" x14ac:dyDescent="0.25">
      <c r="A154" s="69" t="s">
        <v>2155</v>
      </c>
      <c r="B154" s="72" t="s">
        <v>2156</v>
      </c>
      <c r="C154" s="48" t="s">
        <v>1674</v>
      </c>
      <c r="D154">
        <v>7</v>
      </c>
      <c r="P154" t="s">
        <v>545</v>
      </c>
      <c r="Q154" t="s">
        <v>707</v>
      </c>
      <c r="R154" s="40" t="str">
        <f t="shared" si="3"/>
        <v>4pvzWZLf4r0AsvpuWuoYAC6moTS0uCjB77ymqMRrEaKu</v>
      </c>
      <c r="S154" s="40">
        <f>INDEX(#REF!,MATCH(P154,#REF!,0),3)</f>
        <v>1902</v>
      </c>
      <c r="T154" s="40">
        <f>INDEX(#REF!,MATCH(Q154,#REF!,0),3)</f>
        <v>20</v>
      </c>
      <c r="V154">
        <f>COUNTIF(Z:Z,sectionsubsection[[#This Row],[Title]])</f>
        <v>1</v>
      </c>
      <c r="Z154" s="49" t="s">
        <v>2157</v>
      </c>
      <c r="AA154" s="49" t="e">
        <f>INDEX(#REF!,MATCH(X154,#REF!,0),3)</f>
        <v>#N/A</v>
      </c>
      <c r="AB154" s="49" t="e">
        <f>INDEX(#REF!,MATCH(Y154,#REF!,0),3)</f>
        <v>#N/A</v>
      </c>
      <c r="AC154" t="s">
        <v>2158</v>
      </c>
    </row>
    <row r="155" spans="1:29" ht="60" x14ac:dyDescent="0.25">
      <c r="A155" s="70" t="s">
        <v>2159</v>
      </c>
      <c r="B155" s="71" t="s">
        <v>2160</v>
      </c>
      <c r="C155" s="48" t="s">
        <v>1674</v>
      </c>
      <c r="D155">
        <v>8</v>
      </c>
      <c r="P155" t="s">
        <v>1005</v>
      </c>
      <c r="Q155" t="s">
        <v>50</v>
      </c>
      <c r="R155" s="40" t="str">
        <f t="shared" si="3"/>
        <v>3WOTX6z9yCADtqy7fUTDJn5TvyR0UgB0EOmnMkFaZftX</v>
      </c>
      <c r="S155" s="40">
        <f>INDEX(#REF!,MATCH(P155,#REF!,0),3)</f>
        <v>11</v>
      </c>
      <c r="T155" s="40">
        <f>INDEX(#REF!,MATCH(Q155,#REF!,0),3)</f>
        <v>0</v>
      </c>
      <c r="V155">
        <f>COUNTIF(Z:Z,sectionsubsection[[#This Row],[Title]])</f>
        <v>1</v>
      </c>
      <c r="Z155" s="49" t="s">
        <v>2161</v>
      </c>
      <c r="AA155" s="49" t="e">
        <f>INDEX(#REF!,MATCH(X155,#REF!,0),3)</f>
        <v>#N/A</v>
      </c>
      <c r="AB155" s="49" t="e">
        <f>INDEX(#REF!,MATCH(Y155,#REF!,0),3)</f>
        <v>#N/A</v>
      </c>
      <c r="AC155" t="s">
        <v>2162</v>
      </c>
    </row>
    <row r="156" spans="1:29" ht="75" x14ac:dyDescent="0.25">
      <c r="A156" s="69" t="s">
        <v>2163</v>
      </c>
      <c r="B156" s="72" t="s">
        <v>2164</v>
      </c>
      <c r="C156" s="48" t="s">
        <v>1674</v>
      </c>
      <c r="D156">
        <v>9</v>
      </c>
      <c r="P156" t="s">
        <v>1012</v>
      </c>
      <c r="Q156" t="s">
        <v>1013</v>
      </c>
      <c r="R156" s="40" t="str">
        <f t="shared" si="3"/>
        <v>2rOCEOZ7FKjNjNArXiLHzT11ZC60E3YAtAUx5wNuuXwj</v>
      </c>
      <c r="S156" s="40">
        <f>INDEX(#REF!,MATCH(P156,#REF!,0),3)</f>
        <v>604</v>
      </c>
      <c r="T156" s="40">
        <f>INDEX(#REF!,MATCH(Q156,#REF!,0),3)</f>
        <v>702</v>
      </c>
      <c r="V156">
        <f>COUNTIF(Z:Z,sectionsubsection[[#This Row],[Title]])</f>
        <v>1</v>
      </c>
      <c r="Z156" s="49" t="s">
        <v>2165</v>
      </c>
      <c r="AA156" s="49" t="e">
        <f>INDEX(#REF!,MATCH(X156,#REF!,0),3)</f>
        <v>#N/A</v>
      </c>
      <c r="AB156" s="49" t="e">
        <f>INDEX(#REF!,MATCH(Y156,#REF!,0),3)</f>
        <v>#N/A</v>
      </c>
      <c r="AC156" t="s">
        <v>2166</v>
      </c>
    </row>
    <row r="157" spans="1:29" ht="45" x14ac:dyDescent="0.25">
      <c r="A157" s="70" t="s">
        <v>2167</v>
      </c>
      <c r="B157" s="71" t="s">
        <v>2168</v>
      </c>
      <c r="C157" s="48" t="s">
        <v>1674</v>
      </c>
      <c r="D157">
        <v>10</v>
      </c>
      <c r="P157" t="s">
        <v>1012</v>
      </c>
      <c r="Q157" t="s">
        <v>1013</v>
      </c>
      <c r="R157" s="40" t="str">
        <f t="shared" si="3"/>
        <v>2rOCEOZ7FKjNjNArXiLHzT11ZC60E3YAtAUx5wNuuXwj</v>
      </c>
      <c r="S157" s="40">
        <f>INDEX(#REF!,MATCH(P157,#REF!,0),3)</f>
        <v>604</v>
      </c>
      <c r="T157" s="40">
        <f>INDEX(#REF!,MATCH(Q157,#REF!,0),3)</f>
        <v>702</v>
      </c>
      <c r="V157">
        <f>COUNTIF(Z:Z,sectionsubsection[[#This Row],[Title]])</f>
        <v>1</v>
      </c>
      <c r="Z157" s="49" t="s">
        <v>2169</v>
      </c>
      <c r="AA157" s="49" t="e">
        <f>INDEX(#REF!,MATCH(X157,#REF!,0),3)</f>
        <v>#N/A</v>
      </c>
      <c r="AB157" s="49" t="e">
        <f>INDEX(#REF!,MATCH(Y157,#REF!,0),3)</f>
        <v>#N/A</v>
      </c>
      <c r="AC157" t="s">
        <v>2170</v>
      </c>
    </row>
    <row r="158" spans="1:29" ht="75" x14ac:dyDescent="0.25">
      <c r="A158" s="69" t="s">
        <v>2171</v>
      </c>
      <c r="B158" s="72" t="s">
        <v>2172</v>
      </c>
      <c r="C158" s="48" t="s">
        <v>1674</v>
      </c>
      <c r="D158">
        <v>11</v>
      </c>
      <c r="P158" t="s">
        <v>1026</v>
      </c>
      <c r="Q158" t="s">
        <v>1027</v>
      </c>
      <c r="R158" s="40" t="str">
        <f t="shared" si="3"/>
        <v>4G6L5rXAv5opyJXaaJSspR5mdYYXLIFyNI492xPC4Wrk</v>
      </c>
      <c r="S158" s="40">
        <f>INDEX(#REF!,MATCH(P158,#REF!,0),3)</f>
        <v>1801</v>
      </c>
      <c r="T158" s="40">
        <f>INDEX(#REF!,MATCH(Q158,#REF!,0),3)</f>
        <v>1803</v>
      </c>
      <c r="V158">
        <f>COUNTIF(Z:Z,sectionsubsection[[#This Row],[Title]])</f>
        <v>1</v>
      </c>
      <c r="Z158" s="49" t="s">
        <v>2173</v>
      </c>
      <c r="AA158" s="49" t="e">
        <f>INDEX(#REF!,MATCH(X158,#REF!,0),3)</f>
        <v>#N/A</v>
      </c>
      <c r="AB158" s="49" t="e">
        <f>INDEX(#REF!,MATCH(Y158,#REF!,0),3)</f>
        <v>#N/A</v>
      </c>
      <c r="AC158" t="s">
        <v>2174</v>
      </c>
    </row>
    <row r="159" spans="1:29" ht="75" x14ac:dyDescent="0.25">
      <c r="A159" s="70" t="s">
        <v>2175</v>
      </c>
      <c r="B159" s="71" t="s">
        <v>2176</v>
      </c>
      <c r="C159" s="48" t="s">
        <v>1674</v>
      </c>
      <c r="D159">
        <v>12</v>
      </c>
      <c r="P159" t="s">
        <v>1012</v>
      </c>
      <c r="Q159" t="s">
        <v>1013</v>
      </c>
      <c r="R159" s="40" t="str">
        <f t="shared" si="3"/>
        <v>2rOCEOZ7FKjNjNArXiLHzT11ZC60E3YAtAUx5wNuuXwj</v>
      </c>
      <c r="S159" s="40">
        <f>INDEX(#REF!,MATCH(P159,#REF!,0),3)</f>
        <v>604</v>
      </c>
      <c r="T159" s="40">
        <f>INDEX(#REF!,MATCH(Q159,#REF!,0),3)</f>
        <v>702</v>
      </c>
      <c r="V159">
        <f>COUNTIF(Z:Z,sectionsubsection[[#This Row],[Title]])</f>
        <v>1</v>
      </c>
      <c r="Z159" s="49" t="s">
        <v>2177</v>
      </c>
      <c r="AA159" s="49" t="e">
        <f>INDEX(#REF!,MATCH(X159,#REF!,0),3)</f>
        <v>#N/A</v>
      </c>
      <c r="AB159" s="49" t="e">
        <f>INDEX(#REF!,MATCH(Y159,#REF!,0),3)</f>
        <v>#N/A</v>
      </c>
      <c r="AC159" t="s">
        <v>2178</v>
      </c>
    </row>
    <row r="160" spans="1:29" ht="75" x14ac:dyDescent="0.25">
      <c r="A160" s="69" t="s">
        <v>2179</v>
      </c>
      <c r="B160" s="72" t="s">
        <v>2180</v>
      </c>
      <c r="C160" s="48" t="s">
        <v>1674</v>
      </c>
      <c r="D160">
        <v>13</v>
      </c>
      <c r="P160" t="s">
        <v>545</v>
      </c>
      <c r="Q160" t="s">
        <v>854</v>
      </c>
      <c r="R160" s="40" t="str">
        <f t="shared" si="3"/>
        <v>4pvzWZLf4r0AsvpuWuoYAC6eaxQshM5yuY2WLlQ8amUS</v>
      </c>
      <c r="S160" s="40">
        <f>INDEX(#REF!,MATCH(P160,#REF!,0),3)</f>
        <v>1902</v>
      </c>
      <c r="T160" s="40">
        <f>INDEX(#REF!,MATCH(Q160,#REF!,0),3)</f>
        <v>1903</v>
      </c>
      <c r="V160">
        <f>COUNTIF(Z:Z,sectionsubsection[[#This Row],[Title]])</f>
        <v>1</v>
      </c>
      <c r="Z160" s="49" t="s">
        <v>2181</v>
      </c>
      <c r="AA160" s="49" t="e">
        <f>INDEX(#REF!,MATCH(X160,#REF!,0),3)</f>
        <v>#N/A</v>
      </c>
      <c r="AB160" s="49" t="e">
        <f>INDEX(#REF!,MATCH(Y160,#REF!,0),3)</f>
        <v>#N/A</v>
      </c>
      <c r="AC160" t="s">
        <v>2182</v>
      </c>
    </row>
    <row r="161" spans="1:29" ht="150" x14ac:dyDescent="0.25">
      <c r="A161" s="70" t="s">
        <v>2183</v>
      </c>
      <c r="B161" s="71" t="s">
        <v>2184</v>
      </c>
      <c r="C161" s="48" t="s">
        <v>1674</v>
      </c>
      <c r="D161">
        <v>14</v>
      </c>
      <c r="P161" t="s">
        <v>545</v>
      </c>
      <c r="Q161" t="s">
        <v>854</v>
      </c>
      <c r="R161" s="40" t="str">
        <f t="shared" si="3"/>
        <v>4pvzWZLf4r0AsvpuWuoYAC6eaxQshM5yuY2WLlQ8amUS</v>
      </c>
      <c r="S161" s="40">
        <f>INDEX(#REF!,MATCH(P161,#REF!,0),3)</f>
        <v>1902</v>
      </c>
      <c r="T161" s="40">
        <f>INDEX(#REF!,MATCH(Q161,#REF!,0),3)</f>
        <v>1903</v>
      </c>
      <c r="V161">
        <f>COUNTIF(Z:Z,sectionsubsection[[#This Row],[Title]])</f>
        <v>1</v>
      </c>
      <c r="Z161" s="49" t="s">
        <v>2185</v>
      </c>
      <c r="AA161" s="49" t="e">
        <f>INDEX(#REF!,MATCH(X161,#REF!,0),3)</f>
        <v>#N/A</v>
      </c>
      <c r="AB161" s="49" t="e">
        <f>INDEX(#REF!,MATCH(Y161,#REF!,0),3)</f>
        <v>#N/A</v>
      </c>
      <c r="AC161" t="s">
        <v>2186</v>
      </c>
    </row>
    <row r="162" spans="1:29" ht="90" x14ac:dyDescent="0.25">
      <c r="A162" s="69" t="s">
        <v>2187</v>
      </c>
      <c r="B162" s="72" t="s">
        <v>2188</v>
      </c>
      <c r="C162" s="48" t="s">
        <v>1674</v>
      </c>
      <c r="D162">
        <v>15</v>
      </c>
      <c r="P162" t="s">
        <v>1052</v>
      </c>
      <c r="Q162" t="s">
        <v>50</v>
      </c>
      <c r="R162" s="40" t="str">
        <f t="shared" si="3"/>
        <v>2B20jqk2goXcNqV2HX9qhe5TvyR0UgB0EOmnMkFaZftX</v>
      </c>
      <c r="S162" s="40">
        <f>INDEX(#REF!,MATCH(P162,#REF!,0),3)</f>
        <v>705</v>
      </c>
      <c r="T162" s="40">
        <f>INDEX(#REF!,MATCH(Q162,#REF!,0),3)</f>
        <v>0</v>
      </c>
      <c r="V162">
        <f>COUNTIF(Z:Z,sectionsubsection[[#This Row],[Title]])</f>
        <v>1</v>
      </c>
      <c r="Z162" s="49" t="s">
        <v>2189</v>
      </c>
      <c r="AA162" s="49" t="e">
        <f>INDEX(#REF!,MATCH(X162,#REF!,0),3)</f>
        <v>#N/A</v>
      </c>
      <c r="AB162" s="49" t="e">
        <f>INDEX(#REF!,MATCH(Y162,#REF!,0),3)</f>
        <v>#N/A</v>
      </c>
      <c r="AC162" t="s">
        <v>2190</v>
      </c>
    </row>
    <row r="163" spans="1:29" ht="60" x14ac:dyDescent="0.25">
      <c r="A163" s="70" t="s">
        <v>2191</v>
      </c>
      <c r="B163" s="71" t="s">
        <v>2192</v>
      </c>
      <c r="C163" s="48" t="s">
        <v>1674</v>
      </c>
      <c r="D163">
        <v>16</v>
      </c>
      <c r="P163" t="s">
        <v>545</v>
      </c>
      <c r="Q163" t="s">
        <v>854</v>
      </c>
      <c r="R163" s="40" t="str">
        <f t="shared" si="3"/>
        <v>4pvzWZLf4r0AsvpuWuoYAC6eaxQshM5yuY2WLlQ8amUS</v>
      </c>
      <c r="S163" s="40">
        <f>INDEX(#REF!,MATCH(P163,#REF!,0),3)</f>
        <v>1902</v>
      </c>
      <c r="T163" s="40">
        <f>INDEX(#REF!,MATCH(Q163,#REF!,0),3)</f>
        <v>1903</v>
      </c>
      <c r="V163">
        <f>COUNTIF(Z:Z,sectionsubsection[[#This Row],[Title]])</f>
        <v>1</v>
      </c>
      <c r="Z163" s="49" t="s">
        <v>2193</v>
      </c>
      <c r="AA163" s="49" t="e">
        <f>INDEX(#REF!,MATCH(X163,#REF!,0),3)</f>
        <v>#N/A</v>
      </c>
      <c r="AB163" s="49" t="e">
        <f>INDEX(#REF!,MATCH(Y163,#REF!,0),3)</f>
        <v>#N/A</v>
      </c>
      <c r="AC163" t="s">
        <v>2194</v>
      </c>
    </row>
    <row r="164" spans="1:29" ht="60" x14ac:dyDescent="0.25">
      <c r="A164" s="69" t="s">
        <v>2195</v>
      </c>
      <c r="B164" s="72" t="s">
        <v>2196</v>
      </c>
      <c r="C164" s="48" t="s">
        <v>1674</v>
      </c>
      <c r="D164">
        <v>17</v>
      </c>
      <c r="P164" t="s">
        <v>1026</v>
      </c>
      <c r="Q164" t="s">
        <v>1027</v>
      </c>
      <c r="R164" s="40" t="str">
        <f t="shared" si="3"/>
        <v>4G6L5rXAv5opyJXaaJSspR5mdYYXLIFyNI492xPC4Wrk</v>
      </c>
      <c r="S164" s="40">
        <f>INDEX(#REF!,MATCH(P164,#REF!,0),3)</f>
        <v>1801</v>
      </c>
      <c r="T164" s="40">
        <f>INDEX(#REF!,MATCH(Q164,#REF!,0),3)</f>
        <v>1803</v>
      </c>
      <c r="V164">
        <f>COUNTIF(Z:Z,sectionsubsection[[#This Row],[Title]])</f>
        <v>1</v>
      </c>
      <c r="Z164" s="49" t="s">
        <v>2197</v>
      </c>
      <c r="AA164" s="49" t="e">
        <f>INDEX(#REF!,MATCH(X164,#REF!,0),3)</f>
        <v>#N/A</v>
      </c>
      <c r="AB164" s="49" t="e">
        <f>INDEX(#REF!,MATCH(Y164,#REF!,0),3)</f>
        <v>#N/A</v>
      </c>
      <c r="AC164" t="s">
        <v>2198</v>
      </c>
    </row>
    <row r="165" spans="1:29" ht="60" x14ac:dyDescent="0.25">
      <c r="A165" s="70" t="s">
        <v>2199</v>
      </c>
      <c r="B165" s="71" t="s">
        <v>2200</v>
      </c>
      <c r="C165" s="48" t="s">
        <v>1674</v>
      </c>
      <c r="D165">
        <v>18</v>
      </c>
      <c r="P165" t="s">
        <v>1026</v>
      </c>
      <c r="Q165" t="s">
        <v>1027</v>
      </c>
      <c r="R165" s="40" t="str">
        <f t="shared" si="3"/>
        <v>4G6L5rXAv5opyJXaaJSspR5mdYYXLIFyNI492xPC4Wrk</v>
      </c>
      <c r="S165" s="40">
        <f>INDEX(#REF!,MATCH(P165,#REF!,0),3)</f>
        <v>1801</v>
      </c>
      <c r="T165" s="40">
        <f>INDEX(#REF!,MATCH(Q165,#REF!,0),3)</f>
        <v>1803</v>
      </c>
      <c r="V165">
        <f>COUNTIF(Z:Z,sectionsubsection[[#This Row],[Title]])</f>
        <v>1</v>
      </c>
      <c r="Z165" s="49" t="s">
        <v>2201</v>
      </c>
      <c r="AA165" s="49" t="e">
        <f>INDEX(#REF!,MATCH(X165,#REF!,0),3)</f>
        <v>#N/A</v>
      </c>
      <c r="AB165" s="49" t="e">
        <f>INDEX(#REF!,MATCH(Y165,#REF!,0),3)</f>
        <v>#N/A</v>
      </c>
      <c r="AC165" t="s">
        <v>2202</v>
      </c>
    </row>
    <row r="166" spans="1:29" ht="30" x14ac:dyDescent="0.25">
      <c r="A166" s="69" t="s">
        <v>2203</v>
      </c>
      <c r="B166" s="72" t="s">
        <v>2204</v>
      </c>
      <c r="C166" s="48" t="s">
        <v>1674</v>
      </c>
      <c r="D166">
        <v>19</v>
      </c>
      <c r="P166" t="s">
        <v>1026</v>
      </c>
      <c r="Q166" t="s">
        <v>1027</v>
      </c>
      <c r="R166" s="40" t="str">
        <f t="shared" si="3"/>
        <v>4G6L5rXAv5opyJXaaJSspR5mdYYXLIFyNI492xPC4Wrk</v>
      </c>
      <c r="S166" s="40">
        <f>INDEX(#REF!,MATCH(P166,#REF!,0),3)</f>
        <v>1801</v>
      </c>
      <c r="T166" s="40">
        <f>INDEX(#REF!,MATCH(Q166,#REF!,0),3)</f>
        <v>1803</v>
      </c>
      <c r="V166">
        <f>COUNTIF(Z:Z,sectionsubsection[[#This Row],[Title]])</f>
        <v>1</v>
      </c>
      <c r="Z166" s="49" t="s">
        <v>2205</v>
      </c>
      <c r="AA166" s="49" t="e">
        <f>INDEX(#REF!,MATCH(X166,#REF!,0),3)</f>
        <v>#N/A</v>
      </c>
      <c r="AB166" s="49" t="e">
        <f>INDEX(#REF!,MATCH(Y166,#REF!,0),3)</f>
        <v>#N/A</v>
      </c>
      <c r="AC166" t="s">
        <v>2206</v>
      </c>
    </row>
    <row r="167" spans="1:29" ht="135" x14ac:dyDescent="0.25">
      <c r="A167" s="70" t="s">
        <v>2207</v>
      </c>
      <c r="B167" s="71" t="s">
        <v>2208</v>
      </c>
      <c r="C167" s="48" t="s">
        <v>1674</v>
      </c>
      <c r="D167">
        <v>20</v>
      </c>
      <c r="P167" t="s">
        <v>1026</v>
      </c>
      <c r="Q167" t="s">
        <v>1027</v>
      </c>
      <c r="R167" s="40" t="str">
        <f t="shared" si="3"/>
        <v>4G6L5rXAv5opyJXaaJSspR5mdYYXLIFyNI492xPC4Wrk</v>
      </c>
      <c r="S167" s="40">
        <f>INDEX(#REF!,MATCH(P167,#REF!,0),3)</f>
        <v>1801</v>
      </c>
      <c r="T167" s="40">
        <f>INDEX(#REF!,MATCH(Q167,#REF!,0),3)</f>
        <v>1803</v>
      </c>
      <c r="V167">
        <f>COUNTIF(Z:Z,sectionsubsection[[#This Row],[Title]])</f>
        <v>1</v>
      </c>
      <c r="Z167" s="49" t="s">
        <v>2209</v>
      </c>
      <c r="AA167" s="49" t="e">
        <f>INDEX(#REF!,MATCH(X167,#REF!,0),3)</f>
        <v>#N/A</v>
      </c>
      <c r="AB167" s="49" t="e">
        <f>INDEX(#REF!,MATCH(Y167,#REF!,0),3)</f>
        <v>#N/A</v>
      </c>
      <c r="AC167" t="s">
        <v>2210</v>
      </c>
    </row>
    <row r="168" spans="1:29" ht="90" x14ac:dyDescent="0.25">
      <c r="A168" s="69" t="s">
        <v>2211</v>
      </c>
      <c r="B168" s="72" t="s">
        <v>2212</v>
      </c>
      <c r="C168" s="48" t="s">
        <v>1674</v>
      </c>
      <c r="D168">
        <v>2001</v>
      </c>
      <c r="P168" t="s">
        <v>1012</v>
      </c>
      <c r="Q168" t="s">
        <v>1013</v>
      </c>
      <c r="R168" s="40" t="str">
        <f t="shared" si="3"/>
        <v>2rOCEOZ7FKjNjNArXiLHzT11ZC60E3YAtAUx5wNuuXwj</v>
      </c>
      <c r="S168" s="40">
        <f>INDEX(#REF!,MATCH(P168,#REF!,0),3)</f>
        <v>604</v>
      </c>
      <c r="T168" s="40">
        <f>INDEX(#REF!,MATCH(Q168,#REF!,0),3)</f>
        <v>702</v>
      </c>
      <c r="V168">
        <f>COUNTIF(Z:Z,sectionsubsection[[#This Row],[Title]])</f>
        <v>1</v>
      </c>
      <c r="Z168" s="49" t="s">
        <v>2213</v>
      </c>
      <c r="AA168" s="49" t="e">
        <f>INDEX(#REF!,MATCH(X168,#REF!,0),3)</f>
        <v>#N/A</v>
      </c>
      <c r="AB168" s="49" t="e">
        <f>INDEX(#REF!,MATCH(Y168,#REF!,0),3)</f>
        <v>#N/A</v>
      </c>
      <c r="AC168" t="s">
        <v>2214</v>
      </c>
    </row>
    <row r="169" spans="1:29" ht="75" x14ac:dyDescent="0.25">
      <c r="A169" s="70" t="s">
        <v>2215</v>
      </c>
      <c r="B169" s="71" t="s">
        <v>2216</v>
      </c>
      <c r="C169" s="48" t="s">
        <v>1674</v>
      </c>
      <c r="D169">
        <v>2002</v>
      </c>
      <c r="P169" t="s">
        <v>1095</v>
      </c>
      <c r="Q169" t="s">
        <v>1096</v>
      </c>
      <c r="R169" s="40" t="str">
        <f t="shared" si="3"/>
        <v>6cVkk3FsKVyXw3Axz1X0EJ6tiYYI8mKlvSXw5jfqgMdE</v>
      </c>
      <c r="S169" s="40">
        <f>INDEX(#REF!,MATCH(P169,#REF!,0),3)</f>
        <v>15</v>
      </c>
      <c r="T169" s="40">
        <f>INDEX(#REF!,MATCH(Q169,#REF!,0),3)</f>
        <v>18</v>
      </c>
      <c r="V169">
        <f>COUNTIF(Z:Z,sectionsubsection[[#This Row],[Title]])</f>
        <v>1</v>
      </c>
      <c r="Z169" s="49" t="s">
        <v>2217</v>
      </c>
      <c r="AA169" s="49" t="e">
        <f>INDEX(#REF!,MATCH(X169,#REF!,0),3)</f>
        <v>#N/A</v>
      </c>
      <c r="AB169" s="49" t="e">
        <f>INDEX(#REF!,MATCH(Y169,#REF!,0),3)</f>
        <v>#N/A</v>
      </c>
      <c r="AC169" t="s">
        <v>2218</v>
      </c>
    </row>
    <row r="170" spans="1:29" ht="105" x14ac:dyDescent="0.25">
      <c r="A170" s="69" t="s">
        <v>2219</v>
      </c>
      <c r="B170" s="72" t="s">
        <v>2220</v>
      </c>
      <c r="C170" s="48" t="s">
        <v>1674</v>
      </c>
      <c r="D170">
        <v>2003</v>
      </c>
      <c r="P170" t="s">
        <v>545</v>
      </c>
      <c r="Q170" t="s">
        <v>854</v>
      </c>
      <c r="R170" s="40" t="str">
        <f t="shared" si="3"/>
        <v>4pvzWZLf4r0AsvpuWuoYAC6eaxQshM5yuY2WLlQ8amUS</v>
      </c>
      <c r="S170" s="40">
        <f>INDEX(#REF!,MATCH(P170,#REF!,0),3)</f>
        <v>1902</v>
      </c>
      <c r="T170" s="40">
        <f>INDEX(#REF!,MATCH(Q170,#REF!,0),3)</f>
        <v>1903</v>
      </c>
      <c r="V170">
        <f>COUNTIF(Z:Z,sectionsubsection[[#This Row],[Title]])</f>
        <v>1</v>
      </c>
      <c r="Z170" s="49" t="s">
        <v>2221</v>
      </c>
      <c r="AA170" s="49" t="e">
        <f>INDEX(#REF!,MATCH(X170,#REF!,0),3)</f>
        <v>#N/A</v>
      </c>
      <c r="AB170" s="49" t="e">
        <f>INDEX(#REF!,MATCH(Y170,#REF!,0),3)</f>
        <v>#N/A</v>
      </c>
      <c r="AC170" t="s">
        <v>2222</v>
      </c>
    </row>
    <row r="171" spans="1:29" ht="75" x14ac:dyDescent="0.25">
      <c r="A171" s="70" t="s">
        <v>2223</v>
      </c>
      <c r="B171" s="71" t="s">
        <v>2224</v>
      </c>
      <c r="C171" s="48" t="s">
        <v>1674</v>
      </c>
      <c r="D171">
        <v>2004</v>
      </c>
      <c r="P171" t="s">
        <v>1110</v>
      </c>
      <c r="Q171" t="s">
        <v>50</v>
      </c>
      <c r="R171" s="40" t="str">
        <f t="shared" si="3"/>
        <v>1w2d3I6CuKthFEEDJPAfK25TvyR0UgB0EOmnMkFaZftX</v>
      </c>
      <c r="S171" s="40">
        <f>INDEX(#REF!,MATCH(P171,#REF!,0),3)</f>
        <v>706</v>
      </c>
      <c r="T171" s="40">
        <f>INDEX(#REF!,MATCH(Q171,#REF!,0),3)</f>
        <v>0</v>
      </c>
      <c r="V171">
        <f>COUNTIF(Z:Z,sectionsubsection[[#This Row],[Title]])</f>
        <v>1</v>
      </c>
      <c r="Z171" s="49" t="s">
        <v>2225</v>
      </c>
      <c r="AA171" s="49" t="e">
        <f>INDEX(#REF!,MATCH(X171,#REF!,0),3)</f>
        <v>#N/A</v>
      </c>
      <c r="AB171" s="49" t="e">
        <f>INDEX(#REF!,MATCH(Y171,#REF!,0),3)</f>
        <v>#N/A</v>
      </c>
      <c r="AC171" t="s">
        <v>2226</v>
      </c>
    </row>
    <row r="172" spans="1:29" ht="75" x14ac:dyDescent="0.25">
      <c r="A172" s="69" t="s">
        <v>2227</v>
      </c>
      <c r="B172" s="72" t="s">
        <v>2228</v>
      </c>
      <c r="C172" s="48" t="s">
        <v>1674</v>
      </c>
      <c r="D172">
        <v>22</v>
      </c>
      <c r="P172" t="s">
        <v>1095</v>
      </c>
      <c r="Q172" t="s">
        <v>1117</v>
      </c>
      <c r="R172" s="40" t="str">
        <f t="shared" si="3"/>
        <v>6cVkk3FsKVyXw3Axz1X0EJ55afRttVG4dVUXKLoNoQoe</v>
      </c>
      <c r="S172" s="40">
        <f>INDEX(#REF!,MATCH(P172,#REF!,0),3)</f>
        <v>15</v>
      </c>
      <c r="T172" s="40">
        <f>INDEX(#REF!,MATCH(Q172,#REF!,0),3)</f>
        <v>17</v>
      </c>
      <c r="V172">
        <f>COUNTIF(Z:Z,sectionsubsection[[#This Row],[Title]])</f>
        <v>1</v>
      </c>
      <c r="Z172" s="49" t="s">
        <v>2229</v>
      </c>
      <c r="AA172" s="49" t="e">
        <f>INDEX(#REF!,MATCH(X172,#REF!,0),3)</f>
        <v>#N/A</v>
      </c>
      <c r="AB172" s="49" t="e">
        <f>INDEX(#REF!,MATCH(Y172,#REF!,0),3)</f>
        <v>#N/A</v>
      </c>
      <c r="AC172" t="s">
        <v>2230</v>
      </c>
    </row>
    <row r="173" spans="1:29" ht="105" x14ac:dyDescent="0.25">
      <c r="A173" s="70" t="s">
        <v>2231</v>
      </c>
      <c r="B173" s="71" t="s">
        <v>2232</v>
      </c>
      <c r="C173" s="48" t="s">
        <v>1674</v>
      </c>
      <c r="D173">
        <v>2201</v>
      </c>
      <c r="P173" t="s">
        <v>1095</v>
      </c>
      <c r="Q173" t="s">
        <v>1124</v>
      </c>
      <c r="R173" s="40" t="str">
        <f t="shared" si="3"/>
        <v>6cVkk3FsKVyXw3Axz1X0EJKWseLrLUhPeorCfNWn5jf</v>
      </c>
      <c r="S173" s="40">
        <f>INDEX(#REF!,MATCH(P173,#REF!,0),3)</f>
        <v>15</v>
      </c>
      <c r="T173" s="40">
        <f>INDEX(#REF!,MATCH(Q173,#REF!,0),3)</f>
        <v>16</v>
      </c>
      <c r="V173">
        <f>COUNTIF(Z:Z,sectionsubsection[[#This Row],[Title]])</f>
        <v>1</v>
      </c>
      <c r="Z173" s="49" t="s">
        <v>2233</v>
      </c>
      <c r="AA173" s="49" t="e">
        <f>INDEX(#REF!,MATCH(X173,#REF!,0),3)</f>
        <v>#N/A</v>
      </c>
      <c r="AB173" s="49" t="e">
        <f>INDEX(#REF!,MATCH(Y173,#REF!,0),3)</f>
        <v>#N/A</v>
      </c>
      <c r="AC173" t="s">
        <v>2234</v>
      </c>
    </row>
    <row r="174" spans="1:29" ht="120" x14ac:dyDescent="0.25">
      <c r="A174" s="69" t="s">
        <v>2235</v>
      </c>
      <c r="B174" s="72" t="s">
        <v>2236</v>
      </c>
      <c r="C174" s="48" t="s">
        <v>1674</v>
      </c>
      <c r="D174">
        <v>2202</v>
      </c>
      <c r="P174" t="s">
        <v>1095</v>
      </c>
      <c r="Q174" t="s">
        <v>1124</v>
      </c>
      <c r="R174" s="40" t="str">
        <f t="shared" si="3"/>
        <v>6cVkk3FsKVyXw3Axz1X0EJKWseLrLUhPeorCfNWn5jf</v>
      </c>
      <c r="S174" s="40">
        <f>INDEX(#REF!,MATCH(P174,#REF!,0),3)</f>
        <v>15</v>
      </c>
      <c r="T174" s="40">
        <f>INDEX(#REF!,MATCH(Q174,#REF!,0),3)</f>
        <v>16</v>
      </c>
      <c r="V174">
        <f>COUNTIF(Z:Z,sectionsubsection[[#This Row],[Title]])</f>
        <v>1</v>
      </c>
      <c r="Z174" s="49" t="s">
        <v>2237</v>
      </c>
      <c r="AA174" s="49" t="e">
        <f>INDEX(#REF!,MATCH(X174,#REF!,0),3)</f>
        <v>#N/A</v>
      </c>
      <c r="AB174" s="49" t="e">
        <f>INDEX(#REF!,MATCH(Y174,#REF!,0),3)</f>
        <v>#N/A</v>
      </c>
      <c r="AC174" t="s">
        <v>2238</v>
      </c>
    </row>
    <row r="175" spans="1:29" ht="165" x14ac:dyDescent="0.25">
      <c r="A175" s="70" t="s">
        <v>2239</v>
      </c>
      <c r="B175" s="71" t="s">
        <v>2240</v>
      </c>
      <c r="C175" s="48" t="s">
        <v>1674</v>
      </c>
      <c r="D175">
        <v>2203</v>
      </c>
      <c r="P175" t="s">
        <v>1095</v>
      </c>
      <c r="Q175" t="s">
        <v>1117</v>
      </c>
      <c r="R175" s="40" t="str">
        <f t="shared" si="3"/>
        <v>6cVkk3FsKVyXw3Axz1X0EJ55afRttVG4dVUXKLoNoQoe</v>
      </c>
      <c r="S175" s="40">
        <f>INDEX(#REF!,MATCH(P175,#REF!,0),3)</f>
        <v>15</v>
      </c>
      <c r="T175" s="40">
        <f>INDEX(#REF!,MATCH(Q175,#REF!,0),3)</f>
        <v>17</v>
      </c>
      <c r="V175">
        <f>COUNTIF(Z:Z,sectionsubsection[[#This Row],[Title]])</f>
        <v>1</v>
      </c>
      <c r="Z175" s="49" t="s">
        <v>2241</v>
      </c>
      <c r="AA175" s="49" t="e">
        <f>INDEX(#REF!,MATCH(X175,#REF!,0),3)</f>
        <v>#N/A</v>
      </c>
      <c r="AB175" s="49" t="e">
        <f>INDEX(#REF!,MATCH(Y175,#REF!,0),3)</f>
        <v>#N/A</v>
      </c>
      <c r="AC175" t="s">
        <v>2242</v>
      </c>
    </row>
    <row r="176" spans="1:29" ht="75" x14ac:dyDescent="0.25">
      <c r="A176" s="69" t="s">
        <v>2243</v>
      </c>
      <c r="B176" s="72" t="s">
        <v>2244</v>
      </c>
      <c r="C176" s="48" t="s">
        <v>1674</v>
      </c>
      <c r="D176">
        <v>23</v>
      </c>
      <c r="P176" t="s">
        <v>1095</v>
      </c>
      <c r="Q176" t="s">
        <v>1124</v>
      </c>
      <c r="R176" s="40" t="str">
        <f t="shared" si="3"/>
        <v>6cVkk3FsKVyXw3Axz1X0EJKWseLrLUhPeorCfNWn5jf</v>
      </c>
      <c r="S176" s="40">
        <f>INDEX(#REF!,MATCH(P176,#REF!,0),3)</f>
        <v>15</v>
      </c>
      <c r="T176" s="40">
        <f>INDEX(#REF!,MATCH(Q176,#REF!,0),3)</f>
        <v>16</v>
      </c>
      <c r="V176">
        <f>COUNTIF(Z:Z,sectionsubsection[[#This Row],[Title]])</f>
        <v>1</v>
      </c>
      <c r="Z176" s="49" t="s">
        <v>2245</v>
      </c>
      <c r="AA176" s="49" t="e">
        <f>INDEX(#REF!,MATCH(X176,#REF!,0),3)</f>
        <v>#N/A</v>
      </c>
      <c r="AB176" s="49" t="e">
        <f>INDEX(#REF!,MATCH(Y176,#REF!,0),3)</f>
        <v>#N/A</v>
      </c>
      <c r="AC176" t="s">
        <v>2246</v>
      </c>
    </row>
    <row r="177" spans="1:29" ht="135" x14ac:dyDescent="0.25">
      <c r="A177" s="70" t="s">
        <v>2247</v>
      </c>
      <c r="B177" s="71" t="s">
        <v>2248</v>
      </c>
      <c r="C177" s="48" t="s">
        <v>1674</v>
      </c>
      <c r="D177">
        <v>24</v>
      </c>
      <c r="P177" t="s">
        <v>1095</v>
      </c>
      <c r="Q177" t="s">
        <v>1124</v>
      </c>
      <c r="R177" s="40" t="str">
        <f t="shared" si="3"/>
        <v>6cVkk3FsKVyXw3Axz1X0EJKWseLrLUhPeorCfNWn5jf</v>
      </c>
      <c r="S177" s="40">
        <f>INDEX(#REF!,MATCH(P177,#REF!,0),3)</f>
        <v>15</v>
      </c>
      <c r="T177" s="40">
        <f>INDEX(#REF!,MATCH(Q177,#REF!,0),3)</f>
        <v>16</v>
      </c>
      <c r="V177">
        <f>COUNTIF(Z:Z,sectionsubsection[[#This Row],[Title]])</f>
        <v>1</v>
      </c>
      <c r="Z177" s="49" t="s">
        <v>2249</v>
      </c>
      <c r="AA177" s="49" t="e">
        <f>INDEX(#REF!,MATCH(X177,#REF!,0),3)</f>
        <v>#N/A</v>
      </c>
      <c r="AB177" s="49" t="e">
        <f>INDEX(#REF!,MATCH(Y177,#REF!,0),3)</f>
        <v>#N/A</v>
      </c>
      <c r="AC177" t="s">
        <v>2250</v>
      </c>
    </row>
    <row r="178" spans="1:29" ht="75" x14ac:dyDescent="0.25">
      <c r="A178" s="69" t="s">
        <v>2251</v>
      </c>
      <c r="B178" s="72" t="s">
        <v>2252</v>
      </c>
      <c r="C178" s="48" t="s">
        <v>1674</v>
      </c>
      <c r="D178">
        <v>25</v>
      </c>
      <c r="P178" t="s">
        <v>334</v>
      </c>
      <c r="Q178" t="s">
        <v>50</v>
      </c>
      <c r="R178" s="40" t="str">
        <f t="shared" si="3"/>
        <v>5HjMxha5zh3JmCKzoQNaGT5TvyR0UgB0EOmnMkFaZftX</v>
      </c>
      <c r="S178" s="40">
        <f>INDEX(#REF!,MATCH(P178,#REF!,0),3)</f>
        <v>14</v>
      </c>
      <c r="T178" s="40">
        <f>INDEX(#REF!,MATCH(Q178,#REF!,0),3)</f>
        <v>0</v>
      </c>
      <c r="V178">
        <f>COUNTIF(Z:Z,sectionsubsection[[#This Row],[Title]])</f>
        <v>1</v>
      </c>
      <c r="Z178" s="49" t="s">
        <v>2253</v>
      </c>
      <c r="AA178" s="49" t="e">
        <f>INDEX(#REF!,MATCH(X178,#REF!,0),3)</f>
        <v>#N/A</v>
      </c>
      <c r="AB178" s="49" t="e">
        <f>INDEX(#REF!,MATCH(Y178,#REF!,0),3)</f>
        <v>#N/A</v>
      </c>
      <c r="AC178" t="s">
        <v>2254</v>
      </c>
    </row>
    <row r="179" spans="1:29" ht="90" x14ac:dyDescent="0.25">
      <c r="A179" s="70" t="s">
        <v>2255</v>
      </c>
      <c r="B179" s="71" t="s">
        <v>2256</v>
      </c>
      <c r="C179" s="48" t="s">
        <v>1674</v>
      </c>
      <c r="D179">
        <v>26</v>
      </c>
      <c r="P179" t="s">
        <v>1095</v>
      </c>
      <c r="Q179" t="s">
        <v>1096</v>
      </c>
      <c r="R179" s="40" t="str">
        <f t="shared" si="3"/>
        <v>6cVkk3FsKVyXw3Axz1X0EJ6tiYYI8mKlvSXw5jfqgMdE</v>
      </c>
      <c r="S179" s="40">
        <f>INDEX(#REF!,MATCH(P179,#REF!,0),3)</f>
        <v>15</v>
      </c>
      <c r="T179" s="40">
        <f>INDEX(#REF!,MATCH(Q179,#REF!,0),3)</f>
        <v>18</v>
      </c>
      <c r="V179">
        <f>COUNTIF(Z:Z,sectionsubsection[[#This Row],[Title]])</f>
        <v>1</v>
      </c>
      <c r="Z179" s="49" t="s">
        <v>2257</v>
      </c>
      <c r="AA179" s="49" t="e">
        <f>INDEX(#REF!,MATCH(X179,#REF!,0),3)</f>
        <v>#N/A</v>
      </c>
      <c r="AB179" s="49" t="e">
        <f>INDEX(#REF!,MATCH(Y179,#REF!,0),3)</f>
        <v>#N/A</v>
      </c>
      <c r="AC179" t="s">
        <v>2258</v>
      </c>
    </row>
    <row r="180" spans="1:29" ht="105" x14ac:dyDescent="0.25">
      <c r="A180" s="69" t="s">
        <v>2259</v>
      </c>
      <c r="B180" s="72" t="s">
        <v>2260</v>
      </c>
      <c r="C180" s="48" t="s">
        <v>1674</v>
      </c>
      <c r="D180">
        <v>27</v>
      </c>
      <c r="P180" t="s">
        <v>57</v>
      </c>
      <c r="Q180" t="s">
        <v>71</v>
      </c>
      <c r="R180" s="40" t="str">
        <f t="shared" si="3"/>
        <v>2jUiyLvMOWJh04zKpLzls84owgIkC6nXLa7lsm0MrLOO</v>
      </c>
      <c r="S180" s="40">
        <f>INDEX(#REF!,MATCH(P180,#REF!,0),3)</f>
        <v>3</v>
      </c>
      <c r="T180" s="40">
        <f>INDEX(#REF!,MATCH(Q180,#REF!,0),3)</f>
        <v>4</v>
      </c>
      <c r="V180">
        <f>COUNTIF(Z:Z,sectionsubsection[[#This Row],[Title]])</f>
        <v>1</v>
      </c>
      <c r="Z180" s="49" t="s">
        <v>2261</v>
      </c>
      <c r="AA180" s="49" t="e">
        <f>INDEX(#REF!,MATCH(X180,#REF!,0),3)</f>
        <v>#N/A</v>
      </c>
      <c r="AB180" s="49" t="e">
        <f>INDEX(#REF!,MATCH(Y180,#REF!,0),3)</f>
        <v>#N/A</v>
      </c>
      <c r="AC180" t="s">
        <v>2262</v>
      </c>
    </row>
    <row r="181" spans="1:29" ht="105" x14ac:dyDescent="0.25">
      <c r="A181" s="70" t="s">
        <v>2263</v>
      </c>
      <c r="B181" s="71" t="s">
        <v>2264</v>
      </c>
      <c r="C181" s="48" t="s">
        <v>1674</v>
      </c>
      <c r="D181">
        <v>28</v>
      </c>
      <c r="P181" t="s">
        <v>57</v>
      </c>
      <c r="Q181" t="s">
        <v>71</v>
      </c>
      <c r="R181" s="40" t="str">
        <f t="shared" ref="R181:R244" si="4">P181&amp;Q181</f>
        <v>2jUiyLvMOWJh04zKpLzls84owgIkC6nXLa7lsm0MrLOO</v>
      </c>
      <c r="S181" s="40">
        <f>INDEX(#REF!,MATCH(P181,#REF!,0),3)</f>
        <v>3</v>
      </c>
      <c r="T181" s="40">
        <f>INDEX(#REF!,MATCH(Q181,#REF!,0),3)</f>
        <v>4</v>
      </c>
      <c r="V181">
        <f>COUNTIF(Z:Z,sectionsubsection[[#This Row],[Title]])</f>
        <v>1</v>
      </c>
      <c r="Z181" s="49" t="s">
        <v>2265</v>
      </c>
      <c r="AA181" s="49" t="e">
        <f>INDEX(#REF!,MATCH(X181,#REF!,0),3)</f>
        <v>#N/A</v>
      </c>
      <c r="AB181" s="49" t="e">
        <f>INDEX(#REF!,MATCH(Y181,#REF!,0),3)</f>
        <v>#N/A</v>
      </c>
      <c r="AC181" t="s">
        <v>2266</v>
      </c>
    </row>
    <row r="182" spans="1:29" ht="90" x14ac:dyDescent="0.25">
      <c r="A182" s="69" t="s">
        <v>2267</v>
      </c>
      <c r="B182" s="72" t="s">
        <v>2268</v>
      </c>
      <c r="C182" s="48" t="s">
        <v>1674</v>
      </c>
      <c r="D182">
        <v>2801</v>
      </c>
      <c r="P182" t="s">
        <v>57</v>
      </c>
      <c r="Q182" t="s">
        <v>58</v>
      </c>
      <c r="R182" s="40" t="str">
        <f t="shared" si="4"/>
        <v>2jUiyLvMOWJh04zKpLzls857CpNqy9lJZPIEGl3cpn84</v>
      </c>
      <c r="S182" s="40">
        <f>INDEX(#REF!,MATCH(P182,#REF!,0),3)</f>
        <v>3</v>
      </c>
      <c r="T182" s="40">
        <f>INDEX(#REF!,MATCH(Q182,#REF!,0),3)</f>
        <v>401</v>
      </c>
      <c r="V182">
        <f>COUNTIF(Z:Z,sectionsubsection[[#This Row],[Title]])</f>
        <v>1</v>
      </c>
      <c r="Z182" s="49" t="s">
        <v>2269</v>
      </c>
      <c r="AA182" s="49" t="e">
        <f>INDEX(#REF!,MATCH(X182,#REF!,0),3)</f>
        <v>#N/A</v>
      </c>
      <c r="AB182" s="49" t="e">
        <f>INDEX(#REF!,MATCH(Y182,#REF!,0),3)</f>
        <v>#N/A</v>
      </c>
      <c r="AC182" t="s">
        <v>2270</v>
      </c>
    </row>
    <row r="183" spans="1:29" ht="60" x14ac:dyDescent="0.25">
      <c r="A183" s="70" t="s">
        <v>2271</v>
      </c>
      <c r="B183" s="71" t="s">
        <v>2272</v>
      </c>
      <c r="C183" s="48" t="s">
        <v>1674</v>
      </c>
      <c r="D183">
        <v>2802</v>
      </c>
      <c r="P183" t="s">
        <v>1012</v>
      </c>
      <c r="Q183" t="s">
        <v>1185</v>
      </c>
      <c r="R183" s="40" t="str">
        <f t="shared" si="4"/>
        <v>2rOCEOZ7FKjNjNArXiLHzT2z9eo0DDlV0YPSYz2O8J7r</v>
      </c>
      <c r="S183" s="40">
        <f>INDEX(#REF!,MATCH(P183,#REF!,0),3)</f>
        <v>604</v>
      </c>
      <c r="T183" s="40">
        <f>INDEX(#REF!,MATCH(Q183,#REF!,0),3)</f>
        <v>7</v>
      </c>
      <c r="V183">
        <f>COUNTIF(Z:Z,sectionsubsection[[#This Row],[Title]])</f>
        <v>1</v>
      </c>
      <c r="Z183" s="49" t="s">
        <v>2273</v>
      </c>
      <c r="AA183" s="49" t="e">
        <f>INDEX(#REF!,MATCH(X183,#REF!,0),3)</f>
        <v>#N/A</v>
      </c>
      <c r="AB183" s="49" t="e">
        <f>INDEX(#REF!,MATCH(Y183,#REF!,0),3)</f>
        <v>#N/A</v>
      </c>
      <c r="AC183" t="s">
        <v>2274</v>
      </c>
    </row>
    <row r="184" spans="1:29" ht="30" x14ac:dyDescent="0.25">
      <c r="A184" s="69" t="s">
        <v>2275</v>
      </c>
      <c r="B184" s="72" t="s">
        <v>2276</v>
      </c>
      <c r="C184" s="48" t="s">
        <v>1674</v>
      </c>
      <c r="D184">
        <v>2803</v>
      </c>
      <c r="P184" t="s">
        <v>1012</v>
      </c>
      <c r="Q184" t="s">
        <v>1013</v>
      </c>
      <c r="R184" s="40" t="str">
        <f t="shared" si="4"/>
        <v>2rOCEOZ7FKjNjNArXiLHzT11ZC60E3YAtAUx5wNuuXwj</v>
      </c>
      <c r="S184" s="40">
        <f>INDEX(#REF!,MATCH(P184,#REF!,0),3)</f>
        <v>604</v>
      </c>
      <c r="T184" s="40">
        <f>INDEX(#REF!,MATCH(Q184,#REF!,0),3)</f>
        <v>702</v>
      </c>
      <c r="V184">
        <f>COUNTIF(Z:Z,sectionsubsection[[#This Row],[Title]])</f>
        <v>1</v>
      </c>
      <c r="Z184" s="49" t="s">
        <v>2277</v>
      </c>
      <c r="AA184" s="49" t="e">
        <f>INDEX(#REF!,MATCH(X184,#REF!,0),3)</f>
        <v>#N/A</v>
      </c>
      <c r="AB184" s="49" t="e">
        <f>INDEX(#REF!,MATCH(Y184,#REF!,0),3)</f>
        <v>#N/A</v>
      </c>
      <c r="AC184" t="s">
        <v>2278</v>
      </c>
    </row>
    <row r="185" spans="1:29" ht="90" x14ac:dyDescent="0.25">
      <c r="A185" s="70" t="s">
        <v>2279</v>
      </c>
      <c r="B185" s="71" t="s">
        <v>2280</v>
      </c>
      <c r="C185" s="48" t="s">
        <v>1674</v>
      </c>
      <c r="D185">
        <v>29</v>
      </c>
      <c r="P185" t="s">
        <v>1012</v>
      </c>
      <c r="Q185" t="s">
        <v>1185</v>
      </c>
      <c r="R185" s="40" t="str">
        <f t="shared" si="4"/>
        <v>2rOCEOZ7FKjNjNArXiLHzT2z9eo0DDlV0YPSYz2O8J7r</v>
      </c>
      <c r="S185" s="40">
        <f>INDEX(#REF!,MATCH(P185,#REF!,0),3)</f>
        <v>604</v>
      </c>
      <c r="T185" s="40">
        <f>INDEX(#REF!,MATCH(Q185,#REF!,0),3)</f>
        <v>7</v>
      </c>
      <c r="V185">
        <f>COUNTIF(Z:Z,sectionsubsection[[#This Row],[Title]])</f>
        <v>1</v>
      </c>
      <c r="Z185" s="49" t="s">
        <v>2281</v>
      </c>
      <c r="AA185" s="49" t="e">
        <f>INDEX(#REF!,MATCH(X185,#REF!,0),3)</f>
        <v>#N/A</v>
      </c>
      <c r="AB185" s="49" t="e">
        <f>INDEX(#REF!,MATCH(Y185,#REF!,0),3)</f>
        <v>#N/A</v>
      </c>
      <c r="AC185" t="s">
        <v>2282</v>
      </c>
    </row>
    <row r="186" spans="1:29" ht="75" x14ac:dyDescent="0.25">
      <c r="A186" s="69" t="s">
        <v>2283</v>
      </c>
      <c r="B186" s="72" t="s">
        <v>2284</v>
      </c>
      <c r="C186" s="48" t="s">
        <v>1674</v>
      </c>
      <c r="D186">
        <v>2901</v>
      </c>
      <c r="P186" t="s">
        <v>1012</v>
      </c>
      <c r="Q186" t="s">
        <v>1013</v>
      </c>
      <c r="R186" s="40" t="str">
        <f t="shared" si="4"/>
        <v>2rOCEOZ7FKjNjNArXiLHzT11ZC60E3YAtAUx5wNuuXwj</v>
      </c>
      <c r="S186" s="40">
        <f>INDEX(#REF!,MATCH(P186,#REF!,0),3)</f>
        <v>604</v>
      </c>
      <c r="T186" s="40">
        <f>INDEX(#REF!,MATCH(Q186,#REF!,0),3)</f>
        <v>702</v>
      </c>
      <c r="V186">
        <f>COUNTIF(Z:Z,sectionsubsection[[#This Row],[Title]])</f>
        <v>1</v>
      </c>
      <c r="Z186" s="49" t="s">
        <v>2285</v>
      </c>
      <c r="AA186" s="49" t="e">
        <f>INDEX(#REF!,MATCH(X186,#REF!,0),3)</f>
        <v>#N/A</v>
      </c>
      <c r="AB186" s="49" t="e">
        <f>INDEX(#REF!,MATCH(Y186,#REF!,0),3)</f>
        <v>#N/A</v>
      </c>
      <c r="AC186" t="s">
        <v>2286</v>
      </c>
    </row>
    <row r="187" spans="1:29" ht="45" x14ac:dyDescent="0.25">
      <c r="A187" s="70" t="s">
        <v>2287</v>
      </c>
      <c r="B187" s="71" t="s">
        <v>2288</v>
      </c>
      <c r="C187" s="48" t="s">
        <v>1674</v>
      </c>
      <c r="D187">
        <v>2902</v>
      </c>
      <c r="P187" t="s">
        <v>1012</v>
      </c>
      <c r="Q187" t="s">
        <v>1210</v>
      </c>
      <c r="R187" s="40" t="str">
        <f t="shared" si="4"/>
        <v>2rOCEOZ7FKjNjNArXiLHzT3Zzd9zsLAfuVfEUUYQV7Pd</v>
      </c>
      <c r="S187" s="40">
        <f>INDEX(#REF!,MATCH(P187,#REF!,0),3)</f>
        <v>604</v>
      </c>
      <c r="T187" s="40">
        <f>INDEX(#REF!,MATCH(Q187,#REF!,0),3)</f>
        <v>701</v>
      </c>
      <c r="V187">
        <f>COUNTIF(Z:Z,sectionsubsection[[#This Row],[Title]])</f>
        <v>1</v>
      </c>
      <c r="Z187" s="49" t="s">
        <v>2289</v>
      </c>
      <c r="AA187" s="49" t="e">
        <f>INDEX(#REF!,MATCH(X187,#REF!,0),3)</f>
        <v>#N/A</v>
      </c>
      <c r="AB187" s="49" t="e">
        <f>INDEX(#REF!,MATCH(Y187,#REF!,0),3)</f>
        <v>#N/A</v>
      </c>
      <c r="AC187" t="s">
        <v>2290</v>
      </c>
    </row>
    <row r="188" spans="1:29" ht="75" x14ac:dyDescent="0.25">
      <c r="A188" s="69" t="s">
        <v>2291</v>
      </c>
      <c r="B188" s="72" t="s">
        <v>2292</v>
      </c>
      <c r="C188" s="48" t="s">
        <v>1674</v>
      </c>
      <c r="D188">
        <v>2903</v>
      </c>
      <c r="P188" t="s">
        <v>57</v>
      </c>
      <c r="Q188" t="s">
        <v>58</v>
      </c>
      <c r="R188" s="40" t="str">
        <f t="shared" si="4"/>
        <v>2jUiyLvMOWJh04zKpLzls857CpNqy9lJZPIEGl3cpn84</v>
      </c>
      <c r="S188" s="40">
        <f>INDEX(#REF!,MATCH(P188,#REF!,0),3)</f>
        <v>3</v>
      </c>
      <c r="T188" s="40">
        <f>INDEX(#REF!,MATCH(Q188,#REF!,0),3)</f>
        <v>401</v>
      </c>
      <c r="V188">
        <f>COUNTIF(Z:Z,sectionsubsection[[#This Row],[Title]])</f>
        <v>1</v>
      </c>
      <c r="Z188" s="49" t="s">
        <v>2293</v>
      </c>
      <c r="AA188" s="49" t="e">
        <f>INDEX(#REF!,MATCH(X188,#REF!,0),3)</f>
        <v>#N/A</v>
      </c>
      <c r="AB188" s="49" t="e">
        <f>INDEX(#REF!,MATCH(Y188,#REF!,0),3)</f>
        <v>#N/A</v>
      </c>
      <c r="AC188" t="s">
        <v>2294</v>
      </c>
    </row>
    <row r="189" spans="1:29" ht="75" x14ac:dyDescent="0.25">
      <c r="A189" s="70" t="s">
        <v>2295</v>
      </c>
      <c r="B189" s="71" t="s">
        <v>2296</v>
      </c>
      <c r="C189" s="48" t="s">
        <v>1674</v>
      </c>
      <c r="D189">
        <v>2904</v>
      </c>
      <c r="P189" t="s">
        <v>1012</v>
      </c>
      <c r="Q189" t="s">
        <v>1185</v>
      </c>
      <c r="R189" s="40" t="str">
        <f t="shared" si="4"/>
        <v>2rOCEOZ7FKjNjNArXiLHzT2z9eo0DDlV0YPSYz2O8J7r</v>
      </c>
      <c r="S189" s="40">
        <f>INDEX(#REF!,MATCH(P189,#REF!,0),3)</f>
        <v>604</v>
      </c>
      <c r="T189" s="40">
        <f>INDEX(#REF!,MATCH(Q189,#REF!,0),3)</f>
        <v>7</v>
      </c>
      <c r="V189">
        <f>COUNTIF(Z:Z,sectionsubsection[[#This Row],[Title]])</f>
        <v>1</v>
      </c>
      <c r="Z189" s="49" t="s">
        <v>2297</v>
      </c>
      <c r="AA189" s="49" t="e">
        <f>INDEX(#REF!,MATCH(X189,#REF!,0),3)</f>
        <v>#N/A</v>
      </c>
      <c r="AB189" s="49" t="e">
        <f>INDEX(#REF!,MATCH(Y189,#REF!,0),3)</f>
        <v>#N/A</v>
      </c>
      <c r="AC189" t="s">
        <v>2298</v>
      </c>
    </row>
    <row r="190" spans="1:29" ht="60" x14ac:dyDescent="0.25">
      <c r="A190" s="69" t="s">
        <v>2299</v>
      </c>
      <c r="B190" s="72" t="s">
        <v>2300</v>
      </c>
      <c r="C190" s="48" t="s">
        <v>1674</v>
      </c>
      <c r="D190">
        <v>30</v>
      </c>
      <c r="P190" t="s">
        <v>1012</v>
      </c>
      <c r="Q190" t="s">
        <v>1229</v>
      </c>
      <c r="R190" s="40" t="str">
        <f t="shared" si="4"/>
        <v>2rOCEOZ7FKjNjNArXiLHzT2GgfGeHb0isCXFe3cDafB8</v>
      </c>
      <c r="S190" s="40">
        <f>INDEX(#REF!,MATCH(P190,#REF!,0),3)</f>
        <v>604</v>
      </c>
      <c r="T190" s="40">
        <f>INDEX(#REF!,MATCH(Q190,#REF!,0),3)</f>
        <v>27</v>
      </c>
      <c r="V190">
        <f>COUNTIF(Z:Z,sectionsubsection[[#This Row],[Title]])</f>
        <v>1</v>
      </c>
      <c r="Z190" s="49" t="s">
        <v>2301</v>
      </c>
      <c r="AA190" s="49" t="e">
        <f>INDEX(#REF!,MATCH(X190,#REF!,0),3)</f>
        <v>#N/A</v>
      </c>
      <c r="AB190" s="49" t="e">
        <f>INDEX(#REF!,MATCH(Y190,#REF!,0),3)</f>
        <v>#N/A</v>
      </c>
      <c r="AC190" t="s">
        <v>2302</v>
      </c>
    </row>
    <row r="191" spans="1:29" ht="120" x14ac:dyDescent="0.25">
      <c r="A191" s="70" t="s">
        <v>2303</v>
      </c>
      <c r="B191" s="71" t="s">
        <v>2304</v>
      </c>
      <c r="C191" s="48" t="s">
        <v>1674</v>
      </c>
      <c r="D191">
        <v>3001</v>
      </c>
      <c r="P191" t="s">
        <v>1236</v>
      </c>
      <c r="Q191" t="s">
        <v>50</v>
      </c>
      <c r="R191" s="40" t="str">
        <f t="shared" si="4"/>
        <v>Ttg0N6A2FwKCNo4IteaLK5TvyR0UgB0EOmnMkFaZftX</v>
      </c>
      <c r="S191" s="40">
        <f>INDEX(#REF!,MATCH(P191,#REF!,0),3)</f>
        <v>12</v>
      </c>
      <c r="T191" s="40">
        <f>INDEX(#REF!,MATCH(Q191,#REF!,0),3)</f>
        <v>0</v>
      </c>
      <c r="V191">
        <f>COUNTIF(Z:Z,sectionsubsection[[#This Row],[Title]])</f>
        <v>1</v>
      </c>
      <c r="Z191" s="49" t="s">
        <v>2305</v>
      </c>
      <c r="AA191" s="49" t="e">
        <f>INDEX(#REF!,MATCH(X191,#REF!,0),3)</f>
        <v>#N/A</v>
      </c>
      <c r="AB191" s="49" t="e">
        <f>INDEX(#REF!,MATCH(Y191,#REF!,0),3)</f>
        <v>#N/A</v>
      </c>
      <c r="AC191" t="s">
        <v>2306</v>
      </c>
    </row>
    <row r="192" spans="1:29" ht="45" x14ac:dyDescent="0.25">
      <c r="A192" s="69" t="s">
        <v>2307</v>
      </c>
      <c r="B192" s="72" t="s">
        <v>2308</v>
      </c>
      <c r="C192" s="48" t="s">
        <v>1674</v>
      </c>
      <c r="D192">
        <v>3002</v>
      </c>
      <c r="P192" t="s">
        <v>57</v>
      </c>
      <c r="Q192" t="s">
        <v>71</v>
      </c>
      <c r="R192" s="40" t="str">
        <f t="shared" si="4"/>
        <v>2jUiyLvMOWJh04zKpLzls84owgIkC6nXLa7lsm0MrLOO</v>
      </c>
      <c r="S192" s="40">
        <f>INDEX(#REF!,MATCH(P192,#REF!,0),3)</f>
        <v>3</v>
      </c>
      <c r="T192" s="40">
        <f>INDEX(#REF!,MATCH(Q192,#REF!,0),3)</f>
        <v>4</v>
      </c>
      <c r="V192">
        <f>COUNTIF(Z:Z,sectionsubsection[[#This Row],[Title]])</f>
        <v>1</v>
      </c>
      <c r="Z192" s="49" t="s">
        <v>2309</v>
      </c>
      <c r="AA192" s="49" t="e">
        <f>INDEX(#REF!,MATCH(X192,#REF!,0),3)</f>
        <v>#N/A</v>
      </c>
      <c r="AB192" s="49" t="e">
        <f>INDEX(#REF!,MATCH(Y192,#REF!,0),3)</f>
        <v>#N/A</v>
      </c>
      <c r="AC192" t="s">
        <v>2310</v>
      </c>
    </row>
    <row r="193" spans="1:29" ht="90" x14ac:dyDescent="0.25">
      <c r="A193" s="70" t="s">
        <v>2311</v>
      </c>
      <c r="B193" s="71" t="s">
        <v>2312</v>
      </c>
      <c r="C193" s="48" t="s">
        <v>1674</v>
      </c>
      <c r="D193">
        <v>3003</v>
      </c>
      <c r="P193" t="s">
        <v>1249</v>
      </c>
      <c r="Q193" t="s">
        <v>1250</v>
      </c>
      <c r="R193" s="40" t="str">
        <f t="shared" si="4"/>
        <v>3jqGVv62GBsd8KJSjIWQ7X5SgdbGCqfnJhgVdCZaO52C</v>
      </c>
      <c r="S193" s="40">
        <f>INDEX(#REF!,MATCH(P193,#REF!,0),3)</f>
        <v>5</v>
      </c>
      <c r="T193" s="40">
        <f>INDEX(#REF!,MATCH(Q193,#REF!,0),3)</f>
        <v>603</v>
      </c>
      <c r="V193">
        <f>COUNTIF(Z:Z,sectionsubsection[[#This Row],[Title]])</f>
        <v>1</v>
      </c>
      <c r="Z193" s="49" t="s">
        <v>2313</v>
      </c>
      <c r="AA193" s="49" t="e">
        <f>INDEX(#REF!,MATCH(X193,#REF!,0),3)</f>
        <v>#N/A</v>
      </c>
      <c r="AB193" s="49" t="e">
        <f>INDEX(#REF!,MATCH(Y193,#REF!,0),3)</f>
        <v>#N/A</v>
      </c>
      <c r="AC193" t="s">
        <v>2314</v>
      </c>
    </row>
    <row r="194" spans="1:29" ht="409.5" x14ac:dyDescent="0.25">
      <c r="A194" s="69" t="s">
        <v>2315</v>
      </c>
      <c r="B194" s="72" t="s">
        <v>2316</v>
      </c>
      <c r="C194" s="48" t="s">
        <v>1904</v>
      </c>
      <c r="D194">
        <v>3004</v>
      </c>
      <c r="P194" t="s">
        <v>1012</v>
      </c>
      <c r="Q194" t="s">
        <v>1229</v>
      </c>
      <c r="R194" s="40" t="str">
        <f t="shared" si="4"/>
        <v>2rOCEOZ7FKjNjNArXiLHzT2GgfGeHb0isCXFe3cDafB8</v>
      </c>
      <c r="S194" s="40">
        <f>INDEX(#REF!,MATCH(P194,#REF!,0),3)</f>
        <v>604</v>
      </c>
      <c r="T194" s="40">
        <f>INDEX(#REF!,MATCH(Q194,#REF!,0),3)</f>
        <v>27</v>
      </c>
      <c r="V194">
        <f>COUNTIF(Z:Z,sectionsubsection[[#This Row],[Title]])</f>
        <v>1</v>
      </c>
      <c r="Z194" s="49" t="s">
        <v>2317</v>
      </c>
      <c r="AA194" s="49" t="e">
        <f>INDEX(#REF!,MATCH(X194,#REF!,0),3)</f>
        <v>#N/A</v>
      </c>
      <c r="AB194" s="49" t="e">
        <f>INDEX(#REF!,MATCH(Y194,#REF!,0),3)</f>
        <v>#N/A</v>
      </c>
      <c r="AC194" t="s">
        <v>2318</v>
      </c>
    </row>
    <row r="195" spans="1:29" ht="45" x14ac:dyDescent="0.25">
      <c r="A195" s="70" t="s">
        <v>2319</v>
      </c>
      <c r="B195" s="71" t="s">
        <v>2320</v>
      </c>
      <c r="C195" s="48" t="s">
        <v>1674</v>
      </c>
      <c r="D195">
        <v>3005</v>
      </c>
      <c r="P195" t="s">
        <v>1249</v>
      </c>
      <c r="Q195" t="s">
        <v>1250</v>
      </c>
      <c r="R195" s="40" t="str">
        <f t="shared" si="4"/>
        <v>3jqGVv62GBsd8KJSjIWQ7X5SgdbGCqfnJhgVdCZaO52C</v>
      </c>
      <c r="S195" s="40">
        <f>INDEX(#REF!,MATCH(P195,#REF!,0),3)</f>
        <v>5</v>
      </c>
      <c r="T195" s="40">
        <f>INDEX(#REF!,MATCH(Q195,#REF!,0),3)</f>
        <v>603</v>
      </c>
      <c r="V195">
        <f>COUNTIF(Z:Z,sectionsubsection[[#This Row],[Title]])</f>
        <v>1</v>
      </c>
      <c r="Z195" s="49" t="s">
        <v>2321</v>
      </c>
      <c r="AA195" s="49" t="e">
        <f>INDEX(#REF!,MATCH(X195,#REF!,0),3)</f>
        <v>#N/A</v>
      </c>
      <c r="AB195" s="49" t="e">
        <f>INDEX(#REF!,MATCH(Y195,#REF!,0),3)</f>
        <v>#N/A</v>
      </c>
      <c r="AC195" t="s">
        <v>2322</v>
      </c>
    </row>
    <row r="196" spans="1:29" ht="120" x14ac:dyDescent="0.25">
      <c r="A196" s="69" t="s">
        <v>2323</v>
      </c>
      <c r="B196" s="72" t="s">
        <v>2324</v>
      </c>
      <c r="C196" s="48" t="s">
        <v>1674</v>
      </c>
      <c r="D196">
        <v>3006</v>
      </c>
      <c r="P196" t="s">
        <v>1249</v>
      </c>
      <c r="Q196" t="s">
        <v>1250</v>
      </c>
      <c r="R196" s="40" t="str">
        <f t="shared" si="4"/>
        <v>3jqGVv62GBsd8KJSjIWQ7X5SgdbGCqfnJhgVdCZaO52C</v>
      </c>
      <c r="S196" s="40">
        <f>INDEX(#REF!,MATCH(P196,#REF!,0),3)</f>
        <v>5</v>
      </c>
      <c r="T196" s="40">
        <f>INDEX(#REF!,MATCH(Q196,#REF!,0),3)</f>
        <v>603</v>
      </c>
      <c r="V196">
        <f>COUNTIF(Z:Z,sectionsubsection[[#This Row],[Title]])</f>
        <v>1</v>
      </c>
      <c r="Z196" s="49" t="s">
        <v>2325</v>
      </c>
      <c r="AA196" s="49" t="e">
        <f>INDEX(#REF!,MATCH(X196,#REF!,0),3)</f>
        <v>#N/A</v>
      </c>
      <c r="AB196" s="49" t="e">
        <f>INDEX(#REF!,MATCH(Y196,#REF!,0),3)</f>
        <v>#N/A</v>
      </c>
      <c r="AC196" t="s">
        <v>2326</v>
      </c>
    </row>
    <row r="197" spans="1:29" ht="75" x14ac:dyDescent="0.25">
      <c r="A197" s="70" t="s">
        <v>2327</v>
      </c>
      <c r="B197" s="71" t="s">
        <v>2328</v>
      </c>
      <c r="C197" s="48" t="s">
        <v>1674</v>
      </c>
      <c r="D197">
        <v>31</v>
      </c>
      <c r="P197" t="s">
        <v>1249</v>
      </c>
      <c r="Q197" t="s">
        <v>1275</v>
      </c>
      <c r="R197" s="40" t="str">
        <f t="shared" si="4"/>
        <v>3jqGVv62GBsd8KJSjIWQ7X55ckAD4CZWQhWLcwQj76KJ</v>
      </c>
      <c r="S197" s="40">
        <f>INDEX(#REF!,MATCH(P197,#REF!,0),3)</f>
        <v>5</v>
      </c>
      <c r="T197" s="40">
        <f>INDEX(#REF!,MATCH(Q197,#REF!,0),3)</f>
        <v>602</v>
      </c>
      <c r="V197">
        <f>COUNTIF(Z:Z,sectionsubsection[[#This Row],[Title]])</f>
        <v>1</v>
      </c>
      <c r="Z197" s="49" t="s">
        <v>2329</v>
      </c>
      <c r="AA197" s="49" t="e">
        <f>INDEX(#REF!,MATCH(X197,#REF!,0),3)</f>
        <v>#N/A</v>
      </c>
      <c r="AB197" s="49" t="e">
        <f>INDEX(#REF!,MATCH(Y197,#REF!,0),3)</f>
        <v>#N/A</v>
      </c>
      <c r="AC197" t="s">
        <v>2330</v>
      </c>
    </row>
    <row r="198" spans="1:29" ht="75" x14ac:dyDescent="0.25">
      <c r="A198" s="69" t="s">
        <v>2331</v>
      </c>
      <c r="B198" s="72" t="s">
        <v>2332</v>
      </c>
      <c r="C198" s="48" t="s">
        <v>1674</v>
      </c>
      <c r="D198">
        <v>32</v>
      </c>
      <c r="P198" t="s">
        <v>1249</v>
      </c>
      <c r="Q198" t="s">
        <v>1275</v>
      </c>
      <c r="R198" s="40" t="str">
        <f t="shared" si="4"/>
        <v>3jqGVv62GBsd8KJSjIWQ7X55ckAD4CZWQhWLcwQj76KJ</v>
      </c>
      <c r="S198" s="40">
        <f>INDEX(#REF!,MATCH(P198,#REF!,0),3)</f>
        <v>5</v>
      </c>
      <c r="T198" s="40">
        <f>INDEX(#REF!,MATCH(Q198,#REF!,0),3)</f>
        <v>602</v>
      </c>
      <c r="V198">
        <f>COUNTIF(Z:Z,sectionsubsection[[#This Row],[Title]])</f>
        <v>1</v>
      </c>
      <c r="Z198" s="49" t="s">
        <v>2333</v>
      </c>
      <c r="AA198" s="49" t="e">
        <f>INDEX(#REF!,MATCH(X198,#REF!,0),3)</f>
        <v>#N/A</v>
      </c>
      <c r="AB198" s="49" t="e">
        <f>INDEX(#REF!,MATCH(Y198,#REF!,0),3)</f>
        <v>#N/A</v>
      </c>
      <c r="AC198" t="s">
        <v>2334</v>
      </c>
    </row>
    <row r="199" spans="1:29" ht="105" x14ac:dyDescent="0.25">
      <c r="A199" s="70" t="s">
        <v>2335</v>
      </c>
      <c r="B199" s="71" t="s">
        <v>2336</v>
      </c>
      <c r="C199" s="48" t="s">
        <v>1674</v>
      </c>
      <c r="D199">
        <v>3201</v>
      </c>
      <c r="P199" t="s">
        <v>1249</v>
      </c>
      <c r="Q199" t="s">
        <v>1275</v>
      </c>
      <c r="R199" s="40" t="str">
        <f t="shared" si="4"/>
        <v>3jqGVv62GBsd8KJSjIWQ7X55ckAD4CZWQhWLcwQj76KJ</v>
      </c>
      <c r="S199" s="40">
        <f>INDEX(#REF!,MATCH(P199,#REF!,0),3)</f>
        <v>5</v>
      </c>
      <c r="T199" s="40">
        <f>INDEX(#REF!,MATCH(Q199,#REF!,0),3)</f>
        <v>602</v>
      </c>
      <c r="V199">
        <f>COUNTIF(Z:Z,sectionsubsection[[#This Row],[Title]])</f>
        <v>1</v>
      </c>
      <c r="Z199" s="49" t="s">
        <v>2337</v>
      </c>
      <c r="AA199" s="49" t="e">
        <f>INDEX(#REF!,MATCH(X199,#REF!,0),3)</f>
        <v>#N/A</v>
      </c>
      <c r="AB199" s="49" t="e">
        <f>INDEX(#REF!,MATCH(Y199,#REF!,0),3)</f>
        <v>#N/A</v>
      </c>
      <c r="AC199" t="s">
        <v>2338</v>
      </c>
    </row>
    <row r="200" spans="1:29" ht="75" x14ac:dyDescent="0.25">
      <c r="A200" s="69" t="s">
        <v>2339</v>
      </c>
      <c r="B200" s="72" t="s">
        <v>2340</v>
      </c>
      <c r="C200" s="48" t="s">
        <v>1674</v>
      </c>
      <c r="D200">
        <v>3202</v>
      </c>
      <c r="P200" t="s">
        <v>1249</v>
      </c>
      <c r="Q200" t="s">
        <v>1294</v>
      </c>
      <c r="R200" s="40" t="str">
        <f t="shared" si="4"/>
        <v>3jqGVv62GBsd8KJSjIWQ7X2DBDLKNCCHjgeVp2fH2kz4</v>
      </c>
      <c r="S200" s="40">
        <f>INDEX(#REF!,MATCH(P200,#REF!,0),3)</f>
        <v>5</v>
      </c>
      <c r="T200" s="40">
        <f>INDEX(#REF!,MATCH(Q200,#REF!,0),3)</f>
        <v>601</v>
      </c>
      <c r="V200">
        <f>COUNTIF(Z:Z,sectionsubsection[[#This Row],[Title]])</f>
        <v>1</v>
      </c>
      <c r="Z200" s="49" t="s">
        <v>2341</v>
      </c>
      <c r="AA200" s="49" t="e">
        <f>INDEX(#REF!,MATCH(X200,#REF!,0),3)</f>
        <v>#N/A</v>
      </c>
      <c r="AB200" s="49" t="e">
        <f>INDEX(#REF!,MATCH(Y200,#REF!,0),3)</f>
        <v>#N/A</v>
      </c>
      <c r="AC200" t="s">
        <v>2342</v>
      </c>
    </row>
    <row r="201" spans="1:29" ht="165" x14ac:dyDescent="0.25">
      <c r="A201" s="70" t="s">
        <v>2343</v>
      </c>
      <c r="B201" s="71" t="s">
        <v>2344</v>
      </c>
      <c r="C201" s="48" t="s">
        <v>1674</v>
      </c>
      <c r="D201">
        <v>3203</v>
      </c>
      <c r="P201" t="s">
        <v>1249</v>
      </c>
      <c r="Q201" t="s">
        <v>1275</v>
      </c>
      <c r="R201" s="40" t="str">
        <f t="shared" si="4"/>
        <v>3jqGVv62GBsd8KJSjIWQ7X55ckAD4CZWQhWLcwQj76KJ</v>
      </c>
      <c r="S201" s="40">
        <f>INDEX(#REF!,MATCH(P201,#REF!,0),3)</f>
        <v>5</v>
      </c>
      <c r="T201" s="40">
        <f>INDEX(#REF!,MATCH(Q201,#REF!,0),3)</f>
        <v>602</v>
      </c>
      <c r="V201">
        <f>COUNTIF(Z:Z,sectionsubsection[[#This Row],[Title]])</f>
        <v>1</v>
      </c>
      <c r="Z201" s="49" t="s">
        <v>2345</v>
      </c>
      <c r="AA201" s="49" t="e">
        <f>INDEX(#REF!,MATCH(X201,#REF!,0),3)</f>
        <v>#N/A</v>
      </c>
      <c r="AB201" s="49" t="e">
        <f>INDEX(#REF!,MATCH(Y201,#REF!,0),3)</f>
        <v>#N/A</v>
      </c>
      <c r="AC201" t="s">
        <v>2346</v>
      </c>
    </row>
    <row r="202" spans="1:29" ht="60" x14ac:dyDescent="0.25">
      <c r="A202" s="69" t="s">
        <v>2347</v>
      </c>
      <c r="B202" s="72" t="s">
        <v>2348</v>
      </c>
      <c r="C202" s="48" t="s">
        <v>1674</v>
      </c>
      <c r="D202">
        <v>3204</v>
      </c>
      <c r="P202" t="s">
        <v>1236</v>
      </c>
      <c r="Q202" t="s">
        <v>50</v>
      </c>
      <c r="R202" s="40" t="str">
        <f t="shared" si="4"/>
        <v>Ttg0N6A2FwKCNo4IteaLK5TvyR0UgB0EOmnMkFaZftX</v>
      </c>
      <c r="S202" s="40">
        <f>INDEX(#REF!,MATCH(P202,#REF!,0),3)</f>
        <v>12</v>
      </c>
      <c r="T202" s="40">
        <f>INDEX(#REF!,MATCH(Q202,#REF!,0),3)</f>
        <v>0</v>
      </c>
      <c r="V202">
        <f>COUNTIF(Z:Z,sectionsubsection[[#This Row],[Title]])</f>
        <v>1</v>
      </c>
      <c r="Z202" s="49" t="s">
        <v>2349</v>
      </c>
      <c r="AA202" s="49" t="e">
        <f>INDEX(#REF!,MATCH(X202,#REF!,0),3)</f>
        <v>#N/A</v>
      </c>
      <c r="AB202" s="49" t="e">
        <f>INDEX(#REF!,MATCH(Y202,#REF!,0),3)</f>
        <v>#N/A</v>
      </c>
      <c r="AC202" t="s">
        <v>2350</v>
      </c>
    </row>
    <row r="203" spans="1:29" ht="105" x14ac:dyDescent="0.25">
      <c r="A203" s="70" t="s">
        <v>2351</v>
      </c>
      <c r="B203" s="71" t="s">
        <v>2352</v>
      </c>
      <c r="C203" s="48" t="s">
        <v>1674</v>
      </c>
      <c r="D203">
        <v>3205</v>
      </c>
      <c r="P203" t="s">
        <v>1249</v>
      </c>
      <c r="Q203" t="s">
        <v>1250</v>
      </c>
      <c r="R203" s="40" t="str">
        <f t="shared" si="4"/>
        <v>3jqGVv62GBsd8KJSjIWQ7X5SgdbGCqfnJhgVdCZaO52C</v>
      </c>
      <c r="S203" s="40">
        <f>INDEX(#REF!,MATCH(P203,#REF!,0),3)</f>
        <v>5</v>
      </c>
      <c r="T203" s="40">
        <f>INDEX(#REF!,MATCH(Q203,#REF!,0),3)</f>
        <v>603</v>
      </c>
      <c r="V203">
        <f>COUNTIF(Z:Z,sectionsubsection[[#This Row],[Title]])</f>
        <v>1</v>
      </c>
      <c r="Z203" s="49" t="s">
        <v>2353</v>
      </c>
      <c r="AA203" s="49" t="e">
        <f>INDEX(#REF!,MATCH(X203,#REF!,0),3)</f>
        <v>#N/A</v>
      </c>
      <c r="AB203" s="49" t="e">
        <f>INDEX(#REF!,MATCH(Y203,#REF!,0),3)</f>
        <v>#N/A</v>
      </c>
      <c r="AC203" t="s">
        <v>2354</v>
      </c>
    </row>
    <row r="204" spans="1:29" ht="120" x14ac:dyDescent="0.25">
      <c r="A204" s="69" t="s">
        <v>2355</v>
      </c>
      <c r="B204" s="72" t="s">
        <v>2356</v>
      </c>
      <c r="C204" s="48" t="s">
        <v>1674</v>
      </c>
      <c r="D204">
        <v>3206</v>
      </c>
      <c r="P204" t="s">
        <v>57</v>
      </c>
      <c r="Q204" t="s">
        <v>1319</v>
      </c>
      <c r="R204" s="40" t="str">
        <f t="shared" si="4"/>
        <v>2jUiyLvMOWJh04zKpLzls823vkcq3eLNCd3go9Rkaald</v>
      </c>
      <c r="S204" s="40">
        <f>INDEX(#REF!,MATCH(P204,#REF!,0),3)</f>
        <v>3</v>
      </c>
      <c r="T204" s="40">
        <f>INDEX(#REF!,MATCH(Q204,#REF!,0),3)</f>
        <v>404</v>
      </c>
      <c r="V204">
        <f>COUNTIF(Z:Z,sectionsubsection[[#This Row],[Title]])</f>
        <v>1</v>
      </c>
      <c r="Z204" s="49" t="s">
        <v>2357</v>
      </c>
      <c r="AA204" s="49" t="e">
        <f>INDEX(#REF!,MATCH(X204,#REF!,0),3)</f>
        <v>#N/A</v>
      </c>
      <c r="AB204" s="49" t="e">
        <f>INDEX(#REF!,MATCH(Y204,#REF!,0),3)</f>
        <v>#N/A</v>
      </c>
      <c r="AC204" t="s">
        <v>2358</v>
      </c>
    </row>
    <row r="205" spans="1:29" ht="60" x14ac:dyDescent="0.25">
      <c r="A205" s="70" t="s">
        <v>2359</v>
      </c>
      <c r="B205" s="71" t="s">
        <v>2360</v>
      </c>
      <c r="C205" s="48" t="s">
        <v>1674</v>
      </c>
      <c r="D205">
        <v>3207</v>
      </c>
      <c r="P205" t="s">
        <v>57</v>
      </c>
      <c r="Q205" t="s">
        <v>1326</v>
      </c>
      <c r="R205" s="40" t="str">
        <f t="shared" si="4"/>
        <v>2jUiyLvMOWJh04zKpLzls84JDwCyBH1ImTjbVhIZvTq3</v>
      </c>
      <c r="S205" s="40">
        <f>INDEX(#REF!,MATCH(P205,#REF!,0),3)</f>
        <v>3</v>
      </c>
      <c r="T205" s="40">
        <f>INDEX(#REF!,MATCH(Q205,#REF!,0),3)</f>
        <v>403</v>
      </c>
      <c r="V205">
        <f>COUNTIF(Z:Z,sectionsubsection[[#This Row],[Title]])</f>
        <v>1</v>
      </c>
      <c r="Z205" s="49" t="s">
        <v>2361</v>
      </c>
      <c r="AA205" s="49" t="e">
        <f>INDEX(#REF!,MATCH(X205,#REF!,0),3)</f>
        <v>#N/A</v>
      </c>
      <c r="AB205" s="49" t="e">
        <f>INDEX(#REF!,MATCH(Y205,#REF!,0),3)</f>
        <v>#N/A</v>
      </c>
      <c r="AC205" t="s">
        <v>2362</v>
      </c>
    </row>
    <row r="206" spans="1:29" ht="90" x14ac:dyDescent="0.25">
      <c r="A206" s="69" t="s">
        <v>2363</v>
      </c>
      <c r="B206" s="72" t="s">
        <v>2364</v>
      </c>
      <c r="C206" s="48" t="s">
        <v>1674</v>
      </c>
      <c r="D206">
        <v>3208</v>
      </c>
      <c r="P206" t="s">
        <v>1026</v>
      </c>
      <c r="Q206" t="s">
        <v>1333</v>
      </c>
      <c r="R206" s="40" t="str">
        <f t="shared" si="4"/>
        <v>4G6L5rXAv5opyJXaaJSspR24wmFn53ZJndoxOd1EgcHe</v>
      </c>
      <c r="S206" s="40">
        <f>INDEX(#REF!,MATCH(P206,#REF!,0),3)</f>
        <v>1801</v>
      </c>
      <c r="T206" s="40">
        <f>INDEX(#REF!,MATCH(Q206,#REF!,0),3)</f>
        <v>1901</v>
      </c>
      <c r="V206">
        <f>COUNTIF(Z:Z,sectionsubsection[[#This Row],[Title]])</f>
        <v>1</v>
      </c>
      <c r="Z206" s="49" t="s">
        <v>2365</v>
      </c>
      <c r="AA206" s="49" t="e">
        <f>INDEX(#REF!,MATCH(X206,#REF!,0),3)</f>
        <v>#N/A</v>
      </c>
      <c r="AB206" s="49" t="e">
        <f>INDEX(#REF!,MATCH(Y206,#REF!,0),3)</f>
        <v>#N/A</v>
      </c>
      <c r="AC206" t="s">
        <v>2366</v>
      </c>
    </row>
    <row r="207" spans="1:29" ht="210" x14ac:dyDescent="0.25">
      <c r="A207" s="70" t="s">
        <v>2367</v>
      </c>
      <c r="B207" s="71" t="s">
        <v>2368</v>
      </c>
      <c r="C207" s="48" t="s">
        <v>1674</v>
      </c>
      <c r="D207">
        <v>3209</v>
      </c>
      <c r="P207" t="s">
        <v>1340</v>
      </c>
      <c r="Q207" t="s">
        <v>50</v>
      </c>
      <c r="R207" s="40" t="str">
        <f t="shared" si="4"/>
        <v>awxbzDqiAc5w5F9Xaavfk5TvyR0UgB0EOmnMkFaZftX</v>
      </c>
      <c r="S207" s="40">
        <f>INDEX(#REF!,MATCH(P207,#REF!,0),3)</f>
        <v>405</v>
      </c>
      <c r="T207" s="40">
        <f>INDEX(#REF!,MATCH(Q207,#REF!,0),3)</f>
        <v>0</v>
      </c>
      <c r="V207">
        <f>COUNTIF(Z:Z,sectionsubsection[[#This Row],[Title]])</f>
        <v>1</v>
      </c>
      <c r="Z207" s="49" t="s">
        <v>2369</v>
      </c>
      <c r="AA207" s="49" t="e">
        <f>INDEX(#REF!,MATCH(X207,#REF!,0),3)</f>
        <v>#N/A</v>
      </c>
      <c r="AB207" s="49" t="e">
        <f>INDEX(#REF!,MATCH(Y207,#REF!,0),3)</f>
        <v>#N/A</v>
      </c>
      <c r="AC207" t="s">
        <v>2370</v>
      </c>
    </row>
    <row r="208" spans="1:29" ht="75" x14ac:dyDescent="0.25">
      <c r="A208" s="69" t="s">
        <v>2371</v>
      </c>
      <c r="B208" s="72" t="s">
        <v>2372</v>
      </c>
      <c r="C208" s="48" t="s">
        <v>1674</v>
      </c>
      <c r="D208">
        <v>3210</v>
      </c>
      <c r="P208" t="s">
        <v>1026</v>
      </c>
      <c r="Q208" t="s">
        <v>1027</v>
      </c>
      <c r="R208" s="40" t="str">
        <f t="shared" si="4"/>
        <v>4G6L5rXAv5opyJXaaJSspR5mdYYXLIFyNI492xPC4Wrk</v>
      </c>
      <c r="S208" s="40">
        <f>INDEX(#REF!,MATCH(P208,#REF!,0),3)</f>
        <v>1801</v>
      </c>
      <c r="T208" s="40">
        <f>INDEX(#REF!,MATCH(Q208,#REF!,0),3)</f>
        <v>1803</v>
      </c>
      <c r="V208">
        <f>COUNTIF(Z:Z,sectionsubsection[[#This Row],[Title]])</f>
        <v>1</v>
      </c>
      <c r="Z208" s="49" t="s">
        <v>2373</v>
      </c>
      <c r="AA208" s="49" t="e">
        <f>INDEX(#REF!,MATCH(X208,#REF!,0),3)</f>
        <v>#N/A</v>
      </c>
      <c r="AB208" s="49" t="e">
        <f>INDEX(#REF!,MATCH(Y208,#REF!,0),3)</f>
        <v>#N/A</v>
      </c>
      <c r="AC208" t="s">
        <v>2374</v>
      </c>
    </row>
    <row r="209" spans="1:29" ht="120" x14ac:dyDescent="0.25">
      <c r="A209" s="70" t="s">
        <v>2375</v>
      </c>
      <c r="B209" s="71" t="s">
        <v>2376</v>
      </c>
      <c r="C209" s="48" t="s">
        <v>1674</v>
      </c>
      <c r="D209">
        <v>3211</v>
      </c>
      <c r="P209" t="s">
        <v>57</v>
      </c>
      <c r="Q209" t="s">
        <v>1319</v>
      </c>
      <c r="R209" s="40" t="str">
        <f t="shared" si="4"/>
        <v>2jUiyLvMOWJh04zKpLzls823vkcq3eLNCd3go9Rkaald</v>
      </c>
      <c r="S209" s="40">
        <f>INDEX(#REF!,MATCH(P209,#REF!,0),3)</f>
        <v>3</v>
      </c>
      <c r="T209" s="40">
        <f>INDEX(#REF!,MATCH(Q209,#REF!,0),3)</f>
        <v>404</v>
      </c>
      <c r="V209">
        <f>COUNTIF(Z:Z,sectionsubsection[[#This Row],[Title]])</f>
        <v>1</v>
      </c>
      <c r="Z209" s="49" t="s">
        <v>2377</v>
      </c>
      <c r="AA209" s="49" t="e">
        <f>INDEX(#REF!,MATCH(X209,#REF!,0),3)</f>
        <v>#N/A</v>
      </c>
      <c r="AB209" s="49" t="e">
        <f>INDEX(#REF!,MATCH(Y209,#REF!,0),3)</f>
        <v>#N/A</v>
      </c>
      <c r="AC209" t="s">
        <v>2378</v>
      </c>
    </row>
    <row r="210" spans="1:29" ht="75" x14ac:dyDescent="0.25">
      <c r="A210" s="69" t="s">
        <v>2379</v>
      </c>
      <c r="B210" s="72" t="s">
        <v>2380</v>
      </c>
      <c r="C210" s="48" t="s">
        <v>1674</v>
      </c>
      <c r="D210">
        <v>33</v>
      </c>
      <c r="P210" t="s">
        <v>57</v>
      </c>
      <c r="Q210" t="s">
        <v>1319</v>
      </c>
      <c r="R210" s="40" t="str">
        <f t="shared" si="4"/>
        <v>2jUiyLvMOWJh04zKpLzls823vkcq3eLNCd3go9Rkaald</v>
      </c>
      <c r="S210" s="40">
        <f>INDEX(#REF!,MATCH(P210,#REF!,0),3)</f>
        <v>3</v>
      </c>
      <c r="T210" s="40">
        <f>INDEX(#REF!,MATCH(Q210,#REF!,0),3)</f>
        <v>404</v>
      </c>
      <c r="V210">
        <f>COUNTIF(Z:Z,sectionsubsection[[#This Row],[Title]])</f>
        <v>1</v>
      </c>
      <c r="Z210" s="49" t="s">
        <v>2381</v>
      </c>
      <c r="AA210" s="49" t="e">
        <f>INDEX(#REF!,MATCH(X210,#REF!,0),3)</f>
        <v>#N/A</v>
      </c>
      <c r="AB210" s="49" t="e">
        <f>INDEX(#REF!,MATCH(Y210,#REF!,0),3)</f>
        <v>#N/A</v>
      </c>
      <c r="AC210" t="s">
        <v>2382</v>
      </c>
    </row>
    <row r="211" spans="1:29" ht="165" x14ac:dyDescent="0.25">
      <c r="A211" s="70" t="s">
        <v>2383</v>
      </c>
      <c r="B211" s="71" t="s">
        <v>2384</v>
      </c>
      <c r="C211" s="48" t="s">
        <v>1674</v>
      </c>
      <c r="D211">
        <v>3301</v>
      </c>
      <c r="P211" t="s">
        <v>327</v>
      </c>
      <c r="Q211" t="s">
        <v>50</v>
      </c>
      <c r="R211" s="40" t="str">
        <f t="shared" si="4"/>
        <v>6GF3xiweshSSrjhesMZt6f5TvyR0UgB0EOmnMkFaZftX</v>
      </c>
      <c r="S211" s="40">
        <f>INDEX(#REF!,MATCH(P211,#REF!,0),3)</f>
        <v>103</v>
      </c>
      <c r="T211" s="40">
        <f>INDEX(#REF!,MATCH(Q211,#REF!,0),3)</f>
        <v>0</v>
      </c>
      <c r="V211">
        <f>COUNTIF(Z:Z,sectionsubsection[[#This Row],[Title]])</f>
        <v>1</v>
      </c>
      <c r="Z211" s="49" t="s">
        <v>2385</v>
      </c>
      <c r="AA211" s="49" t="e">
        <f>INDEX(#REF!,MATCH(X211,#REF!,0),3)</f>
        <v>#N/A</v>
      </c>
      <c r="AB211" s="49" t="e">
        <f>INDEX(#REF!,MATCH(Y211,#REF!,0),3)</f>
        <v>#N/A</v>
      </c>
      <c r="AC211" t="s">
        <v>2386</v>
      </c>
    </row>
    <row r="212" spans="1:29" ht="45" x14ac:dyDescent="0.25">
      <c r="A212" s="69" t="s">
        <v>2387</v>
      </c>
      <c r="B212" s="72" t="s">
        <v>2388</v>
      </c>
      <c r="C212" s="48" t="s">
        <v>1674</v>
      </c>
      <c r="D212">
        <v>3302</v>
      </c>
      <c r="P212" t="s">
        <v>49</v>
      </c>
      <c r="Q212" t="s">
        <v>50</v>
      </c>
      <c r="R212" s="40" t="str">
        <f t="shared" si="4"/>
        <v>2PY4EEd6KbBqNYrQrNPBD45TvyR0UgB0EOmnMkFaZftX</v>
      </c>
      <c r="S212" s="40">
        <f>INDEX(#REF!,MATCH(P212,#REF!,0),3)</f>
        <v>2</v>
      </c>
      <c r="T212" s="40">
        <f>INDEX(#REF!,MATCH(Q212,#REF!,0),3)</f>
        <v>0</v>
      </c>
      <c r="V212">
        <f>COUNTIF(Z:Z,sectionsubsection[[#This Row],[Title]])</f>
        <v>1</v>
      </c>
      <c r="Z212" s="49" t="s">
        <v>2389</v>
      </c>
      <c r="AA212" s="49" t="e">
        <f>INDEX(#REF!,MATCH(X212,#REF!,0),3)</f>
        <v>#N/A</v>
      </c>
      <c r="AB212" s="49" t="e">
        <f>INDEX(#REF!,MATCH(Y212,#REF!,0),3)</f>
        <v>#N/A</v>
      </c>
      <c r="AC212" t="s">
        <v>2390</v>
      </c>
    </row>
    <row r="213" spans="1:29" ht="105" x14ac:dyDescent="0.25">
      <c r="A213" s="70" t="s">
        <v>2391</v>
      </c>
      <c r="B213" s="71" t="s">
        <v>2392</v>
      </c>
      <c r="C213" s="48" t="s">
        <v>1674</v>
      </c>
      <c r="D213">
        <v>3303</v>
      </c>
      <c r="P213" t="s">
        <v>1005</v>
      </c>
      <c r="Q213" t="s">
        <v>50</v>
      </c>
      <c r="R213" s="40" t="str">
        <f t="shared" si="4"/>
        <v>3WOTX6z9yCADtqy7fUTDJn5TvyR0UgB0EOmnMkFaZftX</v>
      </c>
      <c r="S213" s="40">
        <f>INDEX(#REF!,MATCH(P213,#REF!,0),3)</f>
        <v>11</v>
      </c>
      <c r="T213" s="40">
        <f>INDEX(#REF!,MATCH(Q213,#REF!,0),3)</f>
        <v>0</v>
      </c>
      <c r="V213">
        <f>COUNTIF(Z:Z,sectionsubsection[[#This Row],[Title]])</f>
        <v>1</v>
      </c>
      <c r="Z213" s="49" t="s">
        <v>2393</v>
      </c>
      <c r="AA213" s="49" t="e">
        <f>INDEX(#REF!,MATCH(X213,#REF!,0),3)</f>
        <v>#N/A</v>
      </c>
      <c r="AB213" s="49" t="e">
        <f>INDEX(#REF!,MATCH(Y213,#REF!,0),3)</f>
        <v>#N/A</v>
      </c>
      <c r="AC213" t="s">
        <v>2394</v>
      </c>
    </row>
    <row r="214" spans="1:29" ht="60" x14ac:dyDescent="0.25">
      <c r="A214" s="69" t="s">
        <v>2395</v>
      </c>
      <c r="B214" s="72" t="s">
        <v>2396</v>
      </c>
      <c r="C214" s="48" t="s">
        <v>1674</v>
      </c>
      <c r="D214">
        <v>3304</v>
      </c>
      <c r="P214" t="s">
        <v>1383</v>
      </c>
      <c r="Q214" t="s">
        <v>1384</v>
      </c>
      <c r="R214" s="40" t="str">
        <f t="shared" si="4"/>
        <v>3htAhHdPv9OtsLHNNhtZxHKwyucNsg6nzI6rjENLt3d</v>
      </c>
      <c r="S214" s="40">
        <f>INDEX(#REF!,MATCH(P214,#REF!,0),3)</f>
        <v>6</v>
      </c>
      <c r="T214" s="40">
        <f>INDEX(#REF!,MATCH(Q214,#REF!,0),3)</f>
        <v>102</v>
      </c>
      <c r="V214">
        <f>COUNTIF(Z:Z,sectionsubsection[[#This Row],[Title]])</f>
        <v>1</v>
      </c>
      <c r="Z214" s="49" t="s">
        <v>2397</v>
      </c>
      <c r="AA214" s="49" t="e">
        <f>INDEX(#REF!,MATCH(X214,#REF!,0),3)</f>
        <v>#N/A</v>
      </c>
      <c r="AB214" s="49" t="e">
        <f>INDEX(#REF!,MATCH(Y214,#REF!,0),3)</f>
        <v>#N/A</v>
      </c>
      <c r="AC214" t="s">
        <v>2398</v>
      </c>
    </row>
    <row r="215" spans="1:29" ht="60" x14ac:dyDescent="0.25">
      <c r="A215" s="70" t="s">
        <v>2399</v>
      </c>
      <c r="B215" s="71" t="s">
        <v>2400</v>
      </c>
      <c r="C215" s="48" t="s">
        <v>1674</v>
      </c>
      <c r="D215">
        <v>3305</v>
      </c>
      <c r="P215" t="s">
        <v>327</v>
      </c>
      <c r="Q215" t="s">
        <v>50</v>
      </c>
      <c r="R215" s="40" t="str">
        <f t="shared" si="4"/>
        <v>6GF3xiweshSSrjhesMZt6f5TvyR0UgB0EOmnMkFaZftX</v>
      </c>
      <c r="S215" s="40">
        <f>INDEX(#REF!,MATCH(P215,#REF!,0),3)</f>
        <v>103</v>
      </c>
      <c r="T215" s="40">
        <f>INDEX(#REF!,MATCH(Q215,#REF!,0),3)</f>
        <v>0</v>
      </c>
      <c r="V215">
        <f>COUNTIF(Z:Z,sectionsubsection[[#This Row],[Title]])</f>
        <v>1</v>
      </c>
      <c r="Z215" s="49" t="s">
        <v>2401</v>
      </c>
      <c r="AA215" s="49" t="e">
        <f>INDEX(#REF!,MATCH(X215,#REF!,0),3)</f>
        <v>#N/A</v>
      </c>
      <c r="AB215" s="49" t="e">
        <f>INDEX(#REF!,MATCH(Y215,#REF!,0),3)</f>
        <v>#N/A</v>
      </c>
      <c r="AC215" t="s">
        <v>2402</v>
      </c>
    </row>
    <row r="216" spans="1:29" ht="105" x14ac:dyDescent="0.25">
      <c r="A216" s="69" t="s">
        <v>2403</v>
      </c>
      <c r="B216" s="72" t="s">
        <v>2404</v>
      </c>
      <c r="C216" s="48" t="s">
        <v>1674</v>
      </c>
      <c r="D216">
        <v>3306</v>
      </c>
      <c r="P216" t="s">
        <v>327</v>
      </c>
      <c r="Q216" t="s">
        <v>50</v>
      </c>
      <c r="R216" s="40" t="str">
        <f t="shared" si="4"/>
        <v>6GF3xiweshSSrjhesMZt6f5TvyR0UgB0EOmnMkFaZftX</v>
      </c>
      <c r="S216" s="40">
        <f>INDEX(#REF!,MATCH(P216,#REF!,0),3)</f>
        <v>103</v>
      </c>
      <c r="T216" s="40">
        <f>INDEX(#REF!,MATCH(Q216,#REF!,0),3)</f>
        <v>0</v>
      </c>
      <c r="V216">
        <f>COUNTIF(Z:Z,sectionsubsection[[#This Row],[Title]])</f>
        <v>1</v>
      </c>
      <c r="Z216" s="49" t="s">
        <v>2405</v>
      </c>
      <c r="AA216" s="49" t="e">
        <f>INDEX(#REF!,MATCH(X216,#REF!,0),3)</f>
        <v>#N/A</v>
      </c>
      <c r="AB216" s="49" t="e">
        <f>INDEX(#REF!,MATCH(Y216,#REF!,0),3)</f>
        <v>#N/A</v>
      </c>
      <c r="AC216" t="s">
        <v>2406</v>
      </c>
    </row>
    <row r="217" spans="1:29" ht="75" x14ac:dyDescent="0.25">
      <c r="A217" s="70" t="s">
        <v>2407</v>
      </c>
      <c r="B217" s="71" t="s">
        <v>2408</v>
      </c>
      <c r="C217" s="48" t="s">
        <v>1674</v>
      </c>
      <c r="D217">
        <v>3307</v>
      </c>
      <c r="P217" t="s">
        <v>1383</v>
      </c>
      <c r="Q217" t="s">
        <v>1403</v>
      </c>
      <c r="R217" s="40" t="str">
        <f t="shared" si="4"/>
        <v>3htAhHdPv9OtsLHNNhtZxH6udigXdkpe8Lswjod4NBOa</v>
      </c>
      <c r="S217" s="40">
        <f>INDEX(#REF!,MATCH(P217,#REF!,0),3)</f>
        <v>6</v>
      </c>
      <c r="T217" s="40">
        <f>INDEX(#REF!,MATCH(Q217,#REF!,0),3)</f>
        <v>101</v>
      </c>
      <c r="V217">
        <f>COUNTIF(Z:Z,sectionsubsection[[#This Row],[Title]])</f>
        <v>1</v>
      </c>
      <c r="Z217" s="49" t="s">
        <v>2409</v>
      </c>
      <c r="AA217" s="49" t="e">
        <f>INDEX(#REF!,MATCH(X217,#REF!,0),3)</f>
        <v>#N/A</v>
      </c>
      <c r="AB217" s="49" t="e">
        <f>INDEX(#REF!,MATCH(Y217,#REF!,0),3)</f>
        <v>#N/A</v>
      </c>
      <c r="AC217" t="s">
        <v>2410</v>
      </c>
    </row>
    <row r="218" spans="1:29" ht="45" x14ac:dyDescent="0.25">
      <c r="A218" s="69" t="s">
        <v>2411</v>
      </c>
      <c r="B218" s="72" t="s">
        <v>2412</v>
      </c>
      <c r="C218" s="48" t="s">
        <v>1674</v>
      </c>
      <c r="D218">
        <v>21</v>
      </c>
      <c r="P218" t="s">
        <v>1095</v>
      </c>
      <c r="Q218" t="s">
        <v>1124</v>
      </c>
      <c r="R218" s="40" t="str">
        <f t="shared" si="4"/>
        <v>6cVkk3FsKVyXw3Axz1X0EJKWseLrLUhPeorCfNWn5jf</v>
      </c>
      <c r="S218" s="40">
        <f>INDEX(#REF!,MATCH(P218,#REF!,0),3)</f>
        <v>15</v>
      </c>
      <c r="T218" s="40">
        <f>INDEX(#REF!,MATCH(Q218,#REF!,0),3)</f>
        <v>16</v>
      </c>
      <c r="V218">
        <f>COUNTIF(Z:Z,sectionsubsection[[#This Row],[Title]])</f>
        <v>1</v>
      </c>
      <c r="Z218" s="49" t="s">
        <v>2413</v>
      </c>
      <c r="AA218" s="49" t="e">
        <f>INDEX(#REF!,MATCH(X218,#REF!,0),3)</f>
        <v>#N/A</v>
      </c>
      <c r="AB218" s="49" t="e">
        <f>INDEX(#REF!,MATCH(Y218,#REF!,0),3)</f>
        <v>#N/A</v>
      </c>
      <c r="AC218" t="s">
        <v>2414</v>
      </c>
    </row>
    <row r="219" spans="1:29" x14ac:dyDescent="0.25">
      <c r="A219" s="70" t="s">
        <v>2415</v>
      </c>
      <c r="B219" s="71" t="s">
        <v>2416</v>
      </c>
      <c r="C219" s="48" t="s">
        <v>1674</v>
      </c>
      <c r="D219">
        <v>1</v>
      </c>
      <c r="P219" t="s">
        <v>1005</v>
      </c>
      <c r="Q219" t="s">
        <v>50</v>
      </c>
      <c r="R219" s="40" t="str">
        <f t="shared" si="4"/>
        <v>3WOTX6z9yCADtqy7fUTDJn5TvyR0UgB0EOmnMkFaZftX</v>
      </c>
      <c r="S219" s="40">
        <f>INDEX(#REF!,MATCH(P219,#REF!,0),3)</f>
        <v>11</v>
      </c>
      <c r="T219" s="40">
        <f>INDEX(#REF!,MATCH(Q219,#REF!,0),3)</f>
        <v>0</v>
      </c>
      <c r="V219">
        <f>COUNTIF(Z:Z,sectionsubsection[[#This Row],[Title]])</f>
        <v>1</v>
      </c>
      <c r="Z219" s="49" t="s">
        <v>2417</v>
      </c>
      <c r="AA219" s="49" t="e">
        <f>INDEX(#REF!,MATCH(X219,#REF!,0),3)</f>
        <v>#N/A</v>
      </c>
      <c r="AB219" s="49" t="e">
        <f>INDEX(#REF!,MATCH(Y219,#REF!,0),3)</f>
        <v>#N/A</v>
      </c>
      <c r="AC219" t="s">
        <v>2418</v>
      </c>
    </row>
    <row r="220" spans="1:29" ht="14.45" customHeight="1" x14ac:dyDescent="0.25">
      <c r="A220" s="69" t="s">
        <v>2419</v>
      </c>
      <c r="B220" s="72" t="s">
        <v>2420</v>
      </c>
      <c r="C220" s="48"/>
      <c r="D220">
        <v>3</v>
      </c>
      <c r="P220" t="s">
        <v>1005</v>
      </c>
      <c r="Q220" t="s">
        <v>50</v>
      </c>
      <c r="R220" s="40" t="str">
        <f t="shared" si="4"/>
        <v>3WOTX6z9yCADtqy7fUTDJn5TvyR0UgB0EOmnMkFaZftX</v>
      </c>
      <c r="S220" s="40">
        <f>INDEX(#REF!,MATCH(P220,#REF!,0),3)</f>
        <v>11</v>
      </c>
      <c r="T220" s="40">
        <f>INDEX(#REF!,MATCH(Q220,#REF!,0),3)</f>
        <v>0</v>
      </c>
      <c r="V220">
        <f>COUNTIF(Z:Z,sectionsubsection[[#This Row],[Title]])</f>
        <v>1</v>
      </c>
      <c r="Z220" s="49" t="s">
        <v>2421</v>
      </c>
      <c r="AA220" s="49" t="e">
        <f>INDEX(#REF!,MATCH(X220,#REF!,0),3)</f>
        <v>#N/A</v>
      </c>
      <c r="AB220" s="49" t="e">
        <f>INDEX(#REF!,MATCH(Y220,#REF!,0),3)</f>
        <v>#N/A</v>
      </c>
      <c r="AC220" t="s">
        <v>2422</v>
      </c>
    </row>
    <row r="221" spans="1:29" ht="75" x14ac:dyDescent="0.25">
      <c r="A221" s="70" t="s">
        <v>2423</v>
      </c>
      <c r="B221" s="71" t="s">
        <v>2424</v>
      </c>
      <c r="C221" s="48"/>
      <c r="D221">
        <v>1</v>
      </c>
      <c r="P221" t="s">
        <v>1383</v>
      </c>
      <c r="Q221" t="s">
        <v>1384</v>
      </c>
      <c r="R221" s="40" t="str">
        <f t="shared" si="4"/>
        <v>3htAhHdPv9OtsLHNNhtZxHKwyucNsg6nzI6rjENLt3d</v>
      </c>
      <c r="S221" s="40">
        <f>INDEX(#REF!,MATCH(P221,#REF!,0),3)</f>
        <v>6</v>
      </c>
      <c r="T221" s="40">
        <f>INDEX(#REF!,MATCH(Q221,#REF!,0),3)</f>
        <v>102</v>
      </c>
      <c r="V221">
        <f>COUNTIF(Z:Z,sectionsubsection[[#This Row],[Title]])</f>
        <v>1</v>
      </c>
      <c r="Z221" s="49" t="s">
        <v>2425</v>
      </c>
      <c r="AA221" s="49" t="e">
        <f>INDEX(#REF!,MATCH(X221,#REF!,0),3)</f>
        <v>#N/A</v>
      </c>
      <c r="AB221" s="49" t="e">
        <f>INDEX(#REF!,MATCH(Y221,#REF!,0),3)</f>
        <v>#N/A</v>
      </c>
      <c r="AC221" t="s">
        <v>2426</v>
      </c>
    </row>
    <row r="222" spans="1:29" ht="90" x14ac:dyDescent="0.25">
      <c r="A222" s="69" t="s">
        <v>2427</v>
      </c>
      <c r="B222" s="72" t="s">
        <v>2428</v>
      </c>
      <c r="C222" s="48"/>
      <c r="D222">
        <v>2</v>
      </c>
      <c r="P222" t="s">
        <v>1005</v>
      </c>
      <c r="Q222" t="s">
        <v>50</v>
      </c>
      <c r="R222" s="40" t="str">
        <f t="shared" si="4"/>
        <v>3WOTX6z9yCADtqy7fUTDJn5TvyR0UgB0EOmnMkFaZftX</v>
      </c>
      <c r="S222" s="40">
        <f>INDEX(#REF!,MATCH(P222,#REF!,0),3)</f>
        <v>11</v>
      </c>
      <c r="T222" s="40">
        <f>INDEX(#REF!,MATCH(Q222,#REF!,0),3)</f>
        <v>0</v>
      </c>
      <c r="V222">
        <f>COUNTIF(Z:Z,sectionsubsection[[#This Row],[Title]])</f>
        <v>1</v>
      </c>
      <c r="Z222" s="49" t="s">
        <v>2429</v>
      </c>
      <c r="AA222" s="49" t="e">
        <f>INDEX(#REF!,MATCH(X222,#REF!,0),3)</f>
        <v>#N/A</v>
      </c>
      <c r="AB222" s="49" t="e">
        <f>INDEX(#REF!,MATCH(Y222,#REF!,0),3)</f>
        <v>#N/A</v>
      </c>
      <c r="AC222" t="s">
        <v>2430</v>
      </c>
    </row>
    <row r="223" spans="1:29" ht="120" x14ac:dyDescent="0.25">
      <c r="A223" s="70" t="s">
        <v>2431</v>
      </c>
      <c r="B223" s="71" t="s">
        <v>2432</v>
      </c>
      <c r="C223" s="48"/>
      <c r="D223">
        <v>3</v>
      </c>
      <c r="P223" t="s">
        <v>1012</v>
      </c>
      <c r="Q223" t="s">
        <v>1440</v>
      </c>
      <c r="R223" s="40" t="str">
        <f t="shared" si="4"/>
        <v>2rOCEOZ7FKjNjNArXiLHzT2nHnjQBzxk2jzqTlOcVbMi</v>
      </c>
      <c r="S223" s="40">
        <f>INDEX(#REF!,MATCH(P223,#REF!,0),3)</f>
        <v>604</v>
      </c>
      <c r="T223" s="40">
        <f>INDEX(#REF!,MATCH(Q223,#REF!,0),3)</f>
        <v>704</v>
      </c>
      <c r="V223">
        <f>COUNTIF(Z:Z,sectionsubsection[[#This Row],[Title]])</f>
        <v>1</v>
      </c>
      <c r="Z223" s="49" t="s">
        <v>2433</v>
      </c>
      <c r="AA223" s="49" t="e">
        <f>INDEX(#REF!,MATCH(X223,#REF!,0),3)</f>
        <v>#N/A</v>
      </c>
      <c r="AB223" s="49" t="e">
        <f>INDEX(#REF!,MATCH(Y223,#REF!,0),3)</f>
        <v>#N/A</v>
      </c>
      <c r="AC223" t="s">
        <v>2434</v>
      </c>
    </row>
    <row r="224" spans="1:29" ht="120" x14ac:dyDescent="0.25">
      <c r="A224" s="69" t="s">
        <v>2435</v>
      </c>
      <c r="B224" s="72" t="s">
        <v>2436</v>
      </c>
      <c r="C224" s="48"/>
      <c r="D224">
        <v>4</v>
      </c>
      <c r="P224" t="s">
        <v>1012</v>
      </c>
      <c r="Q224" t="s">
        <v>1440</v>
      </c>
      <c r="R224" s="40" t="str">
        <f t="shared" si="4"/>
        <v>2rOCEOZ7FKjNjNArXiLHzT2nHnjQBzxk2jzqTlOcVbMi</v>
      </c>
      <c r="S224" s="40">
        <f>INDEX(#REF!,MATCH(P224,#REF!,0),3)</f>
        <v>604</v>
      </c>
      <c r="T224" s="40">
        <f>INDEX(#REF!,MATCH(Q224,#REF!,0),3)</f>
        <v>704</v>
      </c>
      <c r="V224">
        <f>COUNTIF(Z:Z,sectionsubsection[[#This Row],[Title]])</f>
        <v>1</v>
      </c>
      <c r="Z224" s="49" t="s">
        <v>2437</v>
      </c>
      <c r="AA224" s="49" t="e">
        <f>INDEX(#REF!,MATCH(X224,#REF!,0),3)</f>
        <v>#N/A</v>
      </c>
      <c r="AB224" s="49" t="e">
        <f>INDEX(#REF!,MATCH(Y224,#REF!,0),3)</f>
        <v>#N/A</v>
      </c>
      <c r="AC224" t="s">
        <v>2438</v>
      </c>
    </row>
    <row r="225" spans="1:29" ht="120" x14ac:dyDescent="0.25">
      <c r="A225" s="70" t="s">
        <v>2439</v>
      </c>
      <c r="B225" s="71" t="s">
        <v>2440</v>
      </c>
      <c r="C225" s="48"/>
      <c r="D225">
        <v>5</v>
      </c>
      <c r="P225" t="s">
        <v>1012</v>
      </c>
      <c r="Q225" t="s">
        <v>1440</v>
      </c>
      <c r="R225" s="40" t="str">
        <f t="shared" si="4"/>
        <v>2rOCEOZ7FKjNjNArXiLHzT2nHnjQBzxk2jzqTlOcVbMi</v>
      </c>
      <c r="S225" s="40">
        <f>INDEX(#REF!,MATCH(P225,#REF!,0),3)</f>
        <v>604</v>
      </c>
      <c r="T225" s="40">
        <f>INDEX(#REF!,MATCH(Q225,#REF!,0),3)</f>
        <v>704</v>
      </c>
      <c r="V225">
        <f>COUNTIF(Z:Z,sectionsubsection[[#This Row],[Title]])</f>
        <v>1</v>
      </c>
      <c r="Z225" s="49" t="s">
        <v>2441</v>
      </c>
      <c r="AA225" s="49" t="e">
        <f>INDEX(#REF!,MATCH(X225,#REF!,0),3)</f>
        <v>#N/A</v>
      </c>
      <c r="AB225" s="49" t="e">
        <f>INDEX(#REF!,MATCH(Y225,#REF!,0),3)</f>
        <v>#N/A</v>
      </c>
      <c r="AC225" t="s">
        <v>2442</v>
      </c>
    </row>
    <row r="226" spans="1:29" ht="45" x14ac:dyDescent="0.25">
      <c r="A226" s="69" t="s">
        <v>2443</v>
      </c>
      <c r="B226" s="72" t="s">
        <v>2444</v>
      </c>
      <c r="C226" s="48"/>
      <c r="D226">
        <v>6</v>
      </c>
      <c r="P226" t="s">
        <v>1012</v>
      </c>
      <c r="Q226" t="s">
        <v>1459</v>
      </c>
      <c r="R226" s="40" t="str">
        <f t="shared" si="4"/>
        <v>2rOCEOZ7FKjNjNArXiLHzT5S5Axhf3c7R5yra1GF3lz</v>
      </c>
      <c r="S226" s="40">
        <f>INDEX(#REF!,MATCH(P226,#REF!,0),3)</f>
        <v>604</v>
      </c>
      <c r="T226" s="40">
        <f>INDEX(#REF!,MATCH(Q226,#REF!,0),3)</f>
        <v>703</v>
      </c>
      <c r="V226">
        <f>COUNTIF(Z:Z,sectionsubsection[[#This Row],[Title]])</f>
        <v>1</v>
      </c>
      <c r="Z226" s="49" t="s">
        <v>2445</v>
      </c>
      <c r="AA226" s="49" t="e">
        <f>INDEX(#REF!,MATCH(X226,#REF!,0),3)</f>
        <v>#N/A</v>
      </c>
      <c r="AB226" s="49" t="e">
        <f>INDEX(#REF!,MATCH(Y226,#REF!,0),3)</f>
        <v>#N/A</v>
      </c>
      <c r="AC226" t="s">
        <v>2446</v>
      </c>
    </row>
    <row r="227" spans="1:29" ht="150" x14ac:dyDescent="0.25">
      <c r="A227" s="70" t="s">
        <v>2447</v>
      </c>
      <c r="B227" s="71" t="s">
        <v>2448</v>
      </c>
      <c r="C227" s="48"/>
      <c r="D227">
        <v>7</v>
      </c>
      <c r="P227" t="s">
        <v>1465</v>
      </c>
      <c r="Q227" t="s">
        <v>50</v>
      </c>
      <c r="R227" s="40" t="str">
        <f t="shared" si="4"/>
        <v>7DAWrJ4FEll4vr7SY3agoa5TvyR0UgB0EOmnMkFaZftX</v>
      </c>
      <c r="S227" s="40">
        <f>INDEX(#REF!,MATCH(P227,#REF!,0),3)</f>
        <v>9</v>
      </c>
      <c r="T227" s="40">
        <f>INDEX(#REF!,MATCH(Q227,#REF!,0),3)</f>
        <v>0</v>
      </c>
      <c r="V227">
        <f>COUNTIF(Z:Z,sectionsubsection[[#This Row],[Title]])</f>
        <v>1</v>
      </c>
      <c r="Z227" s="49" t="s">
        <v>2449</v>
      </c>
      <c r="AA227" s="49" t="e">
        <f>INDEX(#REF!,MATCH(X227,#REF!,0),3)</f>
        <v>#N/A</v>
      </c>
      <c r="AB227" s="49" t="e">
        <f>INDEX(#REF!,MATCH(Y227,#REF!,0),3)</f>
        <v>#N/A</v>
      </c>
      <c r="AC227" t="s">
        <v>2450</v>
      </c>
    </row>
    <row r="228" spans="1:29" ht="45" x14ac:dyDescent="0.25">
      <c r="A228" s="69" t="s">
        <v>2451</v>
      </c>
      <c r="B228" s="72" t="s">
        <v>2452</v>
      </c>
      <c r="C228" s="48"/>
      <c r="D228">
        <v>8</v>
      </c>
      <c r="P228" t="s">
        <v>57</v>
      </c>
      <c r="Q228" t="s">
        <v>1319</v>
      </c>
      <c r="R228" s="40" t="str">
        <f t="shared" si="4"/>
        <v>2jUiyLvMOWJh04zKpLzls823vkcq3eLNCd3go9Rkaald</v>
      </c>
      <c r="S228" s="40">
        <f>INDEX(#REF!,MATCH(P228,#REF!,0),3)</f>
        <v>3</v>
      </c>
      <c r="T228" s="40">
        <f>INDEX(#REF!,MATCH(Q228,#REF!,0),3)</f>
        <v>404</v>
      </c>
      <c r="V228">
        <f>COUNTIF(Z:Z,sectionsubsection[[#This Row],[Title]])</f>
        <v>1</v>
      </c>
      <c r="Z228" s="49" t="s">
        <v>2453</v>
      </c>
      <c r="AA228" s="49" t="e">
        <f>INDEX(#REF!,MATCH(X228,#REF!,0),3)</f>
        <v>#N/A</v>
      </c>
      <c r="AB228" s="49" t="e">
        <f>INDEX(#REF!,MATCH(Y228,#REF!,0),3)</f>
        <v>#N/A</v>
      </c>
      <c r="AC228" t="s">
        <v>2454</v>
      </c>
    </row>
    <row r="229" spans="1:29" ht="75" x14ac:dyDescent="0.25">
      <c r="A229" s="70" t="s">
        <v>2455</v>
      </c>
      <c r="B229" s="71" t="s">
        <v>2456</v>
      </c>
      <c r="C229" s="48"/>
      <c r="D229">
        <v>9</v>
      </c>
      <c r="P229" t="s">
        <v>57</v>
      </c>
      <c r="Q229" t="s">
        <v>1319</v>
      </c>
      <c r="R229" s="40" t="str">
        <f t="shared" si="4"/>
        <v>2jUiyLvMOWJh04zKpLzls823vkcq3eLNCd3go9Rkaald</v>
      </c>
      <c r="S229" s="40">
        <f>INDEX(#REF!,MATCH(P229,#REF!,0),3)</f>
        <v>3</v>
      </c>
      <c r="T229" s="40">
        <f>INDEX(#REF!,MATCH(Q229,#REF!,0),3)</f>
        <v>404</v>
      </c>
      <c r="V229">
        <f>COUNTIF(Z:Z,sectionsubsection[[#This Row],[Title]])</f>
        <v>1</v>
      </c>
      <c r="Z229" s="49" t="s">
        <v>2457</v>
      </c>
      <c r="AA229" s="49" t="e">
        <f>INDEX(#REF!,MATCH(X229,#REF!,0),3)</f>
        <v>#N/A</v>
      </c>
      <c r="AB229" s="49" t="e">
        <f>INDEX(#REF!,MATCH(Y229,#REF!,0),3)</f>
        <v>#N/A</v>
      </c>
      <c r="AC229" t="s">
        <v>2458</v>
      </c>
    </row>
    <row r="230" spans="1:29" ht="45" x14ac:dyDescent="0.25">
      <c r="A230" s="69" t="s">
        <v>2459</v>
      </c>
      <c r="B230" s="72" t="s">
        <v>2460</v>
      </c>
      <c r="C230" s="48"/>
      <c r="D230">
        <v>10</v>
      </c>
      <c r="P230" t="s">
        <v>1383</v>
      </c>
      <c r="Q230" t="s">
        <v>1484</v>
      </c>
      <c r="R230" s="40" t="str">
        <f t="shared" si="4"/>
        <v>3htAhHdPv9OtsLHNNhtZxH7BbYPU8D5VjuX50wR037bc</v>
      </c>
      <c r="S230" s="40">
        <f>INDEX(#REF!,MATCH(P230,#REF!,0),3)</f>
        <v>6</v>
      </c>
      <c r="T230" s="40">
        <f>INDEX(#REF!,MATCH(Q230,#REF!,0),3)</f>
        <v>1</v>
      </c>
      <c r="V230">
        <f>COUNTIF(Z:Z,sectionsubsection[[#This Row],[Title]])</f>
        <v>1</v>
      </c>
      <c r="Z230" s="49" t="s">
        <v>2461</v>
      </c>
      <c r="AA230" s="49" t="e">
        <f>INDEX(#REF!,MATCH(X230,#REF!,0),3)</f>
        <v>#N/A</v>
      </c>
      <c r="AB230" s="49" t="e">
        <f>INDEX(#REF!,MATCH(Y230,#REF!,0),3)</f>
        <v>#N/A</v>
      </c>
      <c r="AC230" t="s">
        <v>2462</v>
      </c>
    </row>
    <row r="231" spans="1:29" ht="90" x14ac:dyDescent="0.25">
      <c r="A231" s="70" t="s">
        <v>2463</v>
      </c>
      <c r="B231" s="71" t="s">
        <v>2464</v>
      </c>
      <c r="C231" s="48"/>
      <c r="D231">
        <v>11</v>
      </c>
      <c r="P231" t="s">
        <v>1383</v>
      </c>
      <c r="Q231" t="s">
        <v>1484</v>
      </c>
      <c r="R231" s="40" t="str">
        <f t="shared" si="4"/>
        <v>3htAhHdPv9OtsLHNNhtZxH7BbYPU8D5VjuX50wR037bc</v>
      </c>
      <c r="S231" s="40">
        <f>INDEX(#REF!,MATCH(P231,#REF!,0),3)</f>
        <v>6</v>
      </c>
      <c r="T231" s="40">
        <f>INDEX(#REF!,MATCH(Q231,#REF!,0),3)</f>
        <v>1</v>
      </c>
      <c r="V231">
        <f>COUNTIF(Z:Z,sectionsubsection[[#This Row],[Title]])</f>
        <v>1</v>
      </c>
      <c r="Z231" s="49" t="s">
        <v>2465</v>
      </c>
      <c r="AA231" s="49" t="e">
        <f>INDEX(#REF!,MATCH(X231,#REF!,0),3)</f>
        <v>#N/A</v>
      </c>
      <c r="AB231" s="49" t="e">
        <f>INDEX(#REF!,MATCH(Y231,#REF!,0),3)</f>
        <v>#N/A</v>
      </c>
      <c r="AC231" t="s">
        <v>2466</v>
      </c>
    </row>
    <row r="232" spans="1:29" ht="60" x14ac:dyDescent="0.25">
      <c r="A232" s="69" t="s">
        <v>2467</v>
      </c>
      <c r="B232" s="72" t="s">
        <v>2468</v>
      </c>
      <c r="C232" s="48"/>
      <c r="D232">
        <v>12</v>
      </c>
      <c r="P232" t="s">
        <v>1249</v>
      </c>
      <c r="Q232" t="s">
        <v>1294</v>
      </c>
      <c r="R232" s="40" t="str">
        <f t="shared" si="4"/>
        <v>3jqGVv62GBsd8KJSjIWQ7X2DBDLKNCCHjgeVp2fH2kz4</v>
      </c>
      <c r="S232" s="40">
        <f>INDEX(#REF!,MATCH(P232,#REF!,0),3)</f>
        <v>5</v>
      </c>
      <c r="T232" s="40">
        <f>INDEX(#REF!,MATCH(Q232,#REF!,0),3)</f>
        <v>601</v>
      </c>
      <c r="V232">
        <f>COUNTIF(Z:Z,sectionsubsection[[#This Row],[Title]])</f>
        <v>1</v>
      </c>
      <c r="Z232" s="49" t="s">
        <v>2469</v>
      </c>
      <c r="AA232" s="49" t="e">
        <f>INDEX(#REF!,MATCH(X232,#REF!,0),3)</f>
        <v>#N/A</v>
      </c>
      <c r="AB232" s="49" t="e">
        <f>INDEX(#REF!,MATCH(Y232,#REF!,0),3)</f>
        <v>#N/A</v>
      </c>
      <c r="AC232" t="s">
        <v>2470</v>
      </c>
    </row>
    <row r="233" spans="1:29" ht="60" x14ac:dyDescent="0.25">
      <c r="A233" s="70" t="s">
        <v>2471</v>
      </c>
      <c r="B233" s="71" t="s">
        <v>2472</v>
      </c>
      <c r="C233" s="48"/>
      <c r="D233">
        <v>13</v>
      </c>
      <c r="P233" t="s">
        <v>1383</v>
      </c>
      <c r="Q233" t="s">
        <v>1403</v>
      </c>
      <c r="R233" s="40" t="str">
        <f t="shared" si="4"/>
        <v>3htAhHdPv9OtsLHNNhtZxH6udigXdkpe8Lswjod4NBOa</v>
      </c>
      <c r="S233" s="40">
        <f>INDEX(#REF!,MATCH(P233,#REF!,0),3)</f>
        <v>6</v>
      </c>
      <c r="T233" s="40">
        <f>INDEX(#REF!,MATCH(Q233,#REF!,0),3)</f>
        <v>101</v>
      </c>
      <c r="V233">
        <f>COUNTIF(Z:Z,sectionsubsection[[#This Row],[Title]])</f>
        <v>1</v>
      </c>
      <c r="Z233" s="49" t="s">
        <v>2473</v>
      </c>
      <c r="AA233" s="49" t="e">
        <f>INDEX(#REF!,MATCH(X233,#REF!,0),3)</f>
        <v>#N/A</v>
      </c>
      <c r="AB233" s="49" t="e">
        <f>INDEX(#REF!,MATCH(Y233,#REF!,0),3)</f>
        <v>#N/A</v>
      </c>
      <c r="AC233" t="s">
        <v>2474</v>
      </c>
    </row>
    <row r="234" spans="1:29" ht="90" x14ac:dyDescent="0.25">
      <c r="A234" s="69" t="s">
        <v>2475</v>
      </c>
      <c r="B234" s="72" t="s">
        <v>2476</v>
      </c>
      <c r="C234" s="48"/>
      <c r="D234">
        <v>14</v>
      </c>
      <c r="P234" t="s">
        <v>1383</v>
      </c>
      <c r="Q234" t="s">
        <v>1403</v>
      </c>
      <c r="R234" s="40" t="str">
        <f t="shared" si="4"/>
        <v>3htAhHdPv9OtsLHNNhtZxH6udigXdkpe8Lswjod4NBOa</v>
      </c>
      <c r="S234" s="40">
        <f>INDEX(#REF!,MATCH(P234,#REF!,0),3)</f>
        <v>6</v>
      </c>
      <c r="T234" s="40">
        <f>INDEX(#REF!,MATCH(Q234,#REF!,0),3)</f>
        <v>101</v>
      </c>
      <c r="V234">
        <f>COUNTIF(Z:Z,sectionsubsection[[#This Row],[Title]])</f>
        <v>1</v>
      </c>
      <c r="Z234" s="49" t="s">
        <v>2477</v>
      </c>
      <c r="AA234" s="49" t="e">
        <f>INDEX(#REF!,MATCH(X234,#REF!,0),3)</f>
        <v>#N/A</v>
      </c>
      <c r="AB234" s="49" t="e">
        <f>INDEX(#REF!,MATCH(Y234,#REF!,0),3)</f>
        <v>#N/A</v>
      </c>
      <c r="AC234" t="s">
        <v>2478</v>
      </c>
    </row>
    <row r="235" spans="1:29" ht="45" x14ac:dyDescent="0.25">
      <c r="A235" s="70" t="s">
        <v>2479</v>
      </c>
      <c r="B235" s="71" t="s">
        <v>2480</v>
      </c>
      <c r="C235" s="48"/>
      <c r="D235">
        <v>15</v>
      </c>
      <c r="P235" t="s">
        <v>1249</v>
      </c>
      <c r="Q235" t="s">
        <v>1294</v>
      </c>
      <c r="R235" s="40" t="str">
        <f t="shared" si="4"/>
        <v>3jqGVv62GBsd8KJSjIWQ7X2DBDLKNCCHjgeVp2fH2kz4</v>
      </c>
      <c r="S235" s="40">
        <f>INDEX(#REF!,MATCH(P235,#REF!,0),3)</f>
        <v>5</v>
      </c>
      <c r="T235" s="40">
        <f>INDEX(#REF!,MATCH(Q235,#REF!,0),3)</f>
        <v>601</v>
      </c>
      <c r="V235">
        <f>COUNTIF(Z:Z,sectionsubsection[[#This Row],[Title]])</f>
        <v>1</v>
      </c>
      <c r="Z235" s="49" t="s">
        <v>2481</v>
      </c>
      <c r="AA235" s="49" t="e">
        <f>INDEX(#REF!,MATCH(X235,#REF!,0),3)</f>
        <v>#N/A</v>
      </c>
      <c r="AB235" s="49" t="e">
        <f>INDEX(#REF!,MATCH(Y235,#REF!,0),3)</f>
        <v>#N/A</v>
      </c>
      <c r="AC235" t="s">
        <v>2482</v>
      </c>
    </row>
    <row r="236" spans="1:29" ht="45" x14ac:dyDescent="0.25">
      <c r="A236" s="69" t="s">
        <v>2483</v>
      </c>
      <c r="B236" s="72" t="s">
        <v>2484</v>
      </c>
      <c r="C236" s="48"/>
      <c r="D236">
        <v>16</v>
      </c>
      <c r="P236" t="s">
        <v>1521</v>
      </c>
      <c r="Q236" t="s">
        <v>50</v>
      </c>
      <c r="R236" s="40" t="str">
        <f t="shared" si="4"/>
        <v>QZfIR1aSAjL2YcUqo376X5TvyR0UgB0EOmnMkFaZftX</v>
      </c>
      <c r="S236" s="40">
        <f>INDEX(#REF!,MATCH(P236,#REF!,0),3)</f>
        <v>10</v>
      </c>
      <c r="T236" s="40">
        <f>INDEX(#REF!,MATCH(Q236,#REF!,0),3)</f>
        <v>0</v>
      </c>
      <c r="V236">
        <f>COUNTIF(Z:Z,sectionsubsection[[#This Row],[Title]])</f>
        <v>1</v>
      </c>
      <c r="Z236" s="49" t="s">
        <v>2485</v>
      </c>
      <c r="AA236" s="49" t="e">
        <f>INDEX(#REF!,MATCH(X236,#REF!,0),3)</f>
        <v>#N/A</v>
      </c>
      <c r="AB236" s="49" t="e">
        <f>INDEX(#REF!,MATCH(Y236,#REF!,0),3)</f>
        <v>#N/A</v>
      </c>
      <c r="AC236" t="s">
        <v>2486</v>
      </c>
    </row>
    <row r="237" spans="1:29" ht="45" x14ac:dyDescent="0.25">
      <c r="A237" s="70" t="s">
        <v>2487</v>
      </c>
      <c r="B237" s="71" t="s">
        <v>2488</v>
      </c>
      <c r="C237" s="48"/>
      <c r="D237">
        <v>17</v>
      </c>
      <c r="P237" t="s">
        <v>1249</v>
      </c>
      <c r="Q237" t="s">
        <v>1528</v>
      </c>
      <c r="R237" s="40" t="str">
        <f t="shared" si="4"/>
        <v>3jqGVv62GBsd8KJSjIWQ7Xmo9Uog2nl7PhTPO5LbeWt</v>
      </c>
      <c r="S237" s="40">
        <f>INDEX(#REF!,MATCH(P237,#REF!,0),3)</f>
        <v>5</v>
      </c>
      <c r="T237" s="40">
        <f>INDEX(#REF!,MATCH(Q237,#REF!,0),3)</f>
        <v>6</v>
      </c>
      <c r="V237">
        <f>COUNTIF(Z:Z,sectionsubsection[[#This Row],[Title]])</f>
        <v>1</v>
      </c>
      <c r="Z237" s="49" t="s">
        <v>2489</v>
      </c>
      <c r="AA237" s="49" t="e">
        <f>INDEX(#REF!,MATCH(X237,#REF!,0),3)</f>
        <v>#N/A</v>
      </c>
      <c r="AB237" s="49" t="e">
        <f>INDEX(#REF!,MATCH(Y237,#REF!,0),3)</f>
        <v>#N/A</v>
      </c>
      <c r="AC237" t="s">
        <v>2490</v>
      </c>
    </row>
    <row r="238" spans="1:29" ht="60" x14ac:dyDescent="0.25">
      <c r="A238" s="69" t="s">
        <v>2491</v>
      </c>
      <c r="B238" s="72" t="s">
        <v>2492</v>
      </c>
      <c r="C238" s="48"/>
      <c r="D238">
        <v>18</v>
      </c>
      <c r="P238" t="s">
        <v>1026</v>
      </c>
      <c r="Q238" t="s">
        <v>1535</v>
      </c>
      <c r="R238" s="40" t="str">
        <f t="shared" si="4"/>
        <v>4G6L5rXAv5opyJXaaJSspR2VMR7eFBhsXQA1k8IjqWQx</v>
      </c>
      <c r="S238" s="40">
        <f>INDEX(#REF!,MATCH(P238,#REF!,0),3)</f>
        <v>1801</v>
      </c>
      <c r="T238" s="40">
        <f>INDEX(#REF!,MATCH(Q238,#REF!,0),3)</f>
        <v>19</v>
      </c>
      <c r="V238">
        <f>COUNTIF(Z:Z,sectionsubsection[[#This Row],[Title]])</f>
        <v>1</v>
      </c>
      <c r="Z238" s="49" t="s">
        <v>2493</v>
      </c>
      <c r="AA238" s="49" t="e">
        <f>INDEX(#REF!,MATCH(X238,#REF!,0),3)</f>
        <v>#N/A</v>
      </c>
      <c r="AB238" s="49" t="e">
        <f>INDEX(#REF!,MATCH(Y238,#REF!,0),3)</f>
        <v>#N/A</v>
      </c>
      <c r="AC238" t="s">
        <v>2494</v>
      </c>
    </row>
    <row r="239" spans="1:29" ht="30" x14ac:dyDescent="0.25">
      <c r="A239" s="70" t="s">
        <v>2495</v>
      </c>
      <c r="B239" s="71" t="s">
        <v>2496</v>
      </c>
      <c r="C239" s="48"/>
      <c r="D239">
        <v>19</v>
      </c>
      <c r="P239" t="s">
        <v>1026</v>
      </c>
      <c r="Q239" t="s">
        <v>1535</v>
      </c>
      <c r="R239" s="40" t="str">
        <f t="shared" si="4"/>
        <v>4G6L5rXAv5opyJXaaJSspR2VMR7eFBhsXQA1k8IjqWQx</v>
      </c>
      <c r="S239" s="40">
        <f>INDEX(#REF!,MATCH(P239,#REF!,0),3)</f>
        <v>1801</v>
      </c>
      <c r="T239" s="40">
        <f>INDEX(#REF!,MATCH(Q239,#REF!,0),3)</f>
        <v>19</v>
      </c>
      <c r="V239">
        <f>COUNTIF(Z:Z,sectionsubsection[[#This Row],[Title]])</f>
        <v>1</v>
      </c>
      <c r="Z239" s="49" t="s">
        <v>2497</v>
      </c>
      <c r="AA239" s="49" t="e">
        <f>INDEX(#REF!,MATCH(X239,#REF!,0),3)</f>
        <v>#N/A</v>
      </c>
      <c r="AB239" s="49" t="e">
        <f>INDEX(#REF!,MATCH(Y239,#REF!,0),3)</f>
        <v>#N/A</v>
      </c>
      <c r="AC239" t="s">
        <v>2498</v>
      </c>
    </row>
    <row r="240" spans="1:29" ht="105" x14ac:dyDescent="0.25">
      <c r="A240" s="69" t="s">
        <v>2499</v>
      </c>
      <c r="B240" s="72" t="s">
        <v>2500</v>
      </c>
      <c r="C240" s="48"/>
      <c r="D240">
        <v>20</v>
      </c>
      <c r="P240" t="s">
        <v>57</v>
      </c>
      <c r="Q240" t="s">
        <v>58</v>
      </c>
      <c r="R240" s="40" t="str">
        <f t="shared" si="4"/>
        <v>2jUiyLvMOWJh04zKpLzls857CpNqy9lJZPIEGl3cpn84</v>
      </c>
      <c r="S240" s="40">
        <f>INDEX(#REF!,MATCH(P240,#REF!,0),3)</f>
        <v>3</v>
      </c>
      <c r="T240" s="40">
        <f>INDEX(#REF!,MATCH(Q240,#REF!,0),3)</f>
        <v>401</v>
      </c>
      <c r="V240">
        <f>COUNTIF(Z:Z,sectionsubsection[[#This Row],[Title]])</f>
        <v>1</v>
      </c>
      <c r="Z240" s="49" t="s">
        <v>2501</v>
      </c>
      <c r="AA240" s="49" t="e">
        <f>INDEX(#REF!,MATCH(X240,#REF!,0),3)</f>
        <v>#N/A</v>
      </c>
      <c r="AB240" s="49" t="e">
        <f>INDEX(#REF!,MATCH(Y240,#REF!,0),3)</f>
        <v>#N/A</v>
      </c>
      <c r="AC240" t="s">
        <v>2502</v>
      </c>
    </row>
    <row r="241" spans="1:29" ht="90" x14ac:dyDescent="0.25">
      <c r="A241" s="70" t="s">
        <v>2503</v>
      </c>
      <c r="B241" s="71" t="s">
        <v>2504</v>
      </c>
      <c r="C241" s="48"/>
      <c r="D241">
        <v>2001</v>
      </c>
      <c r="P241" t="s">
        <v>57</v>
      </c>
      <c r="Q241" t="s">
        <v>58</v>
      </c>
      <c r="R241" s="40" t="str">
        <f t="shared" si="4"/>
        <v>2jUiyLvMOWJh04zKpLzls857CpNqy9lJZPIEGl3cpn84</v>
      </c>
      <c r="S241" s="40">
        <f>INDEX(#REF!,MATCH(P241,#REF!,0),3)</f>
        <v>3</v>
      </c>
      <c r="T241" s="40">
        <f>INDEX(#REF!,MATCH(Q241,#REF!,0),3)</f>
        <v>401</v>
      </c>
      <c r="V241">
        <f>COUNTIF(Z:Z,sectionsubsection[[#This Row],[Title]])</f>
        <v>1</v>
      </c>
      <c r="Z241" s="49" t="s">
        <v>2505</v>
      </c>
      <c r="AA241" s="49" t="e">
        <f>INDEX(#REF!,MATCH(X241,#REF!,0),3)</f>
        <v>#N/A</v>
      </c>
      <c r="AB241" s="49" t="e">
        <f>INDEX(#REF!,MATCH(Y241,#REF!,0),3)</f>
        <v>#N/A</v>
      </c>
      <c r="AC241" t="s">
        <v>2506</v>
      </c>
    </row>
    <row r="242" spans="1:29" ht="75" x14ac:dyDescent="0.25">
      <c r="A242" s="69" t="s">
        <v>2507</v>
      </c>
      <c r="B242" s="72" t="s">
        <v>2508</v>
      </c>
      <c r="C242" s="48"/>
      <c r="D242">
        <v>2002</v>
      </c>
      <c r="P242" t="s">
        <v>57</v>
      </c>
      <c r="Q242" t="s">
        <v>1560</v>
      </c>
      <c r="R242" s="40" t="str">
        <f t="shared" si="4"/>
        <v>2jUiyLvMOWJh04zKpLzls87mYXogZyldja1l4zH5Wvh4</v>
      </c>
      <c r="S242" s="40">
        <f>INDEX(#REF!,MATCH(P242,#REF!,0),3)</f>
        <v>3</v>
      </c>
      <c r="T242" s="40">
        <f>INDEX(#REF!,MATCH(Q242,#REF!,0),3)</f>
        <v>402</v>
      </c>
      <c r="V242">
        <f>COUNTIF(Z:Z,sectionsubsection[[#This Row],[Title]])</f>
        <v>1</v>
      </c>
      <c r="Z242" s="49" t="s">
        <v>2509</v>
      </c>
      <c r="AA242" s="49" t="e">
        <f>INDEX(#REF!,MATCH(X242,#REF!,0),3)</f>
        <v>#N/A</v>
      </c>
      <c r="AB242" s="49" t="e">
        <f>INDEX(#REF!,MATCH(Y242,#REF!,0),3)</f>
        <v>#N/A</v>
      </c>
      <c r="AC242" t="s">
        <v>2510</v>
      </c>
    </row>
    <row r="243" spans="1:29" ht="105" x14ac:dyDescent="0.25">
      <c r="A243" s="70" t="s">
        <v>2511</v>
      </c>
      <c r="B243" s="71" t="s">
        <v>2512</v>
      </c>
      <c r="C243" s="48"/>
      <c r="D243">
        <v>2003</v>
      </c>
      <c r="P243" t="s">
        <v>57</v>
      </c>
      <c r="Q243" t="s">
        <v>1560</v>
      </c>
      <c r="R243" s="40" t="str">
        <f t="shared" si="4"/>
        <v>2jUiyLvMOWJh04zKpLzls87mYXogZyldja1l4zH5Wvh4</v>
      </c>
      <c r="S243" s="40">
        <f>INDEX(#REF!,MATCH(P243,#REF!,0),3)</f>
        <v>3</v>
      </c>
      <c r="T243" s="40">
        <f>INDEX(#REF!,MATCH(Q243,#REF!,0),3)</f>
        <v>402</v>
      </c>
      <c r="V243">
        <f>COUNTIF(Z:Z,sectionsubsection[[#This Row],[Title]])</f>
        <v>1</v>
      </c>
      <c r="Z243" s="49" t="s">
        <v>2513</v>
      </c>
      <c r="AA243" s="49" t="e">
        <f>INDEX(#REF!,MATCH(X243,#REF!,0),3)</f>
        <v>#N/A</v>
      </c>
      <c r="AB243" s="49" t="e">
        <f>INDEX(#REF!,MATCH(Y243,#REF!,0),3)</f>
        <v>#N/A</v>
      </c>
      <c r="AC243" t="s">
        <v>2514</v>
      </c>
    </row>
    <row r="244" spans="1:29" ht="60" x14ac:dyDescent="0.25">
      <c r="A244" s="69" t="s">
        <v>2515</v>
      </c>
      <c r="B244" s="72" t="s">
        <v>2516</v>
      </c>
      <c r="C244" s="48"/>
      <c r="D244">
        <v>2004</v>
      </c>
      <c r="P244" t="s">
        <v>57</v>
      </c>
      <c r="Q244" t="s">
        <v>1560</v>
      </c>
      <c r="R244" s="40" t="str">
        <f t="shared" si="4"/>
        <v>2jUiyLvMOWJh04zKpLzls87mYXogZyldja1l4zH5Wvh4</v>
      </c>
      <c r="S244" s="40">
        <f>INDEX(#REF!,MATCH(P244,#REF!,0),3)</f>
        <v>3</v>
      </c>
      <c r="T244" s="40">
        <f>INDEX(#REF!,MATCH(Q244,#REF!,0),3)</f>
        <v>402</v>
      </c>
      <c r="V244">
        <f>COUNTIF(Z:Z,sectionsubsection[[#This Row],[Title]])</f>
        <v>1</v>
      </c>
      <c r="Z244" s="49" t="s">
        <v>2517</v>
      </c>
      <c r="AA244" s="49" t="e">
        <f>INDEX(#REF!,MATCH(X244,#REF!,0),3)</f>
        <v>#N/A</v>
      </c>
      <c r="AB244" s="49" t="e">
        <f>INDEX(#REF!,MATCH(Y244,#REF!,0),3)</f>
        <v>#N/A</v>
      </c>
      <c r="AC244" t="s">
        <v>2518</v>
      </c>
    </row>
    <row r="245" spans="1:29" ht="60" x14ac:dyDescent="0.25">
      <c r="A245" s="70" t="s">
        <v>2519</v>
      </c>
      <c r="B245" s="71" t="s">
        <v>2520</v>
      </c>
      <c r="C245" s="48"/>
      <c r="D245">
        <v>21</v>
      </c>
      <c r="P245" t="s">
        <v>57</v>
      </c>
      <c r="Q245" t="s">
        <v>1326</v>
      </c>
      <c r="R245" s="40" t="str">
        <f t="shared" ref="R245:R259" si="5">P245&amp;Q245</f>
        <v>2jUiyLvMOWJh04zKpLzls84JDwCyBH1ImTjbVhIZvTq3</v>
      </c>
      <c r="S245" s="40">
        <f>INDEX(#REF!,MATCH(P245,#REF!,0),3)</f>
        <v>3</v>
      </c>
      <c r="T245" s="40">
        <f>INDEX(#REF!,MATCH(Q245,#REF!,0),3)</f>
        <v>403</v>
      </c>
      <c r="V245">
        <f>COUNTIF(Z:Z,sectionsubsection[[#This Row],[Title]])</f>
        <v>1</v>
      </c>
      <c r="Z245" s="49" t="s">
        <v>2521</v>
      </c>
      <c r="AA245" s="49" t="e">
        <f>INDEX(#REF!,MATCH(X245,#REF!,0),3)</f>
        <v>#N/A</v>
      </c>
      <c r="AB245" s="49" t="e">
        <f>INDEX(#REF!,MATCH(Y245,#REF!,0),3)</f>
        <v>#N/A</v>
      </c>
      <c r="AC245" t="s">
        <v>2522</v>
      </c>
    </row>
    <row r="246" spans="1:29" ht="90" x14ac:dyDescent="0.25">
      <c r="A246" s="69" t="s">
        <v>2523</v>
      </c>
      <c r="B246" s="72" t="s">
        <v>2524</v>
      </c>
      <c r="C246" s="48"/>
      <c r="D246">
        <v>22</v>
      </c>
      <c r="P246" t="s">
        <v>57</v>
      </c>
      <c r="Q246" t="s">
        <v>1560</v>
      </c>
      <c r="R246" s="40" t="str">
        <f t="shared" si="5"/>
        <v>2jUiyLvMOWJh04zKpLzls87mYXogZyldja1l4zH5Wvh4</v>
      </c>
      <c r="S246" s="40">
        <f>INDEX(#REF!,MATCH(P246,#REF!,0),3)</f>
        <v>3</v>
      </c>
      <c r="T246" s="40">
        <f>INDEX(#REF!,MATCH(Q246,#REF!,0),3)</f>
        <v>402</v>
      </c>
      <c r="V246">
        <f>COUNTIF(Z:Z,sectionsubsection[[#This Row],[Title]])</f>
        <v>1</v>
      </c>
      <c r="Z246" s="49" t="s">
        <v>2525</v>
      </c>
      <c r="AA246" s="49" t="e">
        <f>INDEX(#REF!,MATCH(X246,#REF!,0),3)</f>
        <v>#N/A</v>
      </c>
      <c r="AB246" s="49" t="e">
        <f>INDEX(#REF!,MATCH(Y246,#REF!,0),3)</f>
        <v>#N/A</v>
      </c>
      <c r="AC246" t="s">
        <v>2526</v>
      </c>
    </row>
    <row r="247" spans="1:29" ht="105" x14ac:dyDescent="0.25">
      <c r="A247" s="70" t="s">
        <v>2527</v>
      </c>
      <c r="B247" s="71" t="s">
        <v>2528</v>
      </c>
      <c r="C247" s="48"/>
      <c r="D247">
        <v>2201</v>
      </c>
      <c r="P247" t="s">
        <v>57</v>
      </c>
      <c r="Q247" t="s">
        <v>1560</v>
      </c>
      <c r="R247" s="40" t="str">
        <f t="shared" si="5"/>
        <v>2jUiyLvMOWJh04zKpLzls87mYXogZyldja1l4zH5Wvh4</v>
      </c>
      <c r="S247" s="40">
        <f>INDEX(#REF!,MATCH(P247,#REF!,0),3)</f>
        <v>3</v>
      </c>
      <c r="T247" s="40">
        <f>INDEX(#REF!,MATCH(Q247,#REF!,0),3)</f>
        <v>402</v>
      </c>
      <c r="V247">
        <f>COUNTIF(Z:Z,sectionsubsection[[#This Row],[Title]])</f>
        <v>1</v>
      </c>
      <c r="Z247" s="49" t="s">
        <v>2529</v>
      </c>
      <c r="AA247" s="49" t="e">
        <f>INDEX(#REF!,MATCH(X247,#REF!,0),3)</f>
        <v>#N/A</v>
      </c>
      <c r="AB247" s="49" t="e">
        <f>INDEX(#REF!,MATCH(Y247,#REF!,0),3)</f>
        <v>#N/A</v>
      </c>
      <c r="AC247" t="s">
        <v>2530</v>
      </c>
    </row>
    <row r="248" spans="1:29" ht="135" x14ac:dyDescent="0.25">
      <c r="A248" s="69" t="s">
        <v>2531</v>
      </c>
      <c r="B248" s="72" t="s">
        <v>2532</v>
      </c>
      <c r="C248" s="48"/>
      <c r="D248">
        <v>2202</v>
      </c>
      <c r="P248" t="s">
        <v>57</v>
      </c>
      <c r="Q248" t="s">
        <v>58</v>
      </c>
      <c r="R248" s="40" t="str">
        <f t="shared" si="5"/>
        <v>2jUiyLvMOWJh04zKpLzls857CpNqy9lJZPIEGl3cpn84</v>
      </c>
      <c r="S248" s="40">
        <f>INDEX(#REF!,MATCH(P248,#REF!,0),3)</f>
        <v>3</v>
      </c>
      <c r="T248" s="40">
        <f>INDEX(#REF!,MATCH(Q248,#REF!,0),3)</f>
        <v>401</v>
      </c>
      <c r="V248">
        <f>COUNTIF(Z:Z,sectionsubsection[[#This Row],[Title]])</f>
        <v>1</v>
      </c>
      <c r="Z248" s="49" t="s">
        <v>2533</v>
      </c>
      <c r="AA248" s="49" t="e">
        <f>INDEX(#REF!,MATCH(X248,#REF!,0),3)</f>
        <v>#N/A</v>
      </c>
      <c r="AB248" s="49" t="e">
        <f>INDEX(#REF!,MATCH(Y248,#REF!,0),3)</f>
        <v>#N/A</v>
      </c>
      <c r="AC248" t="s">
        <v>2534</v>
      </c>
    </row>
    <row r="249" spans="1:29" ht="165" x14ac:dyDescent="0.25">
      <c r="A249" s="70" t="s">
        <v>2535</v>
      </c>
      <c r="B249" s="71" t="s">
        <v>2536</v>
      </c>
      <c r="C249" s="48"/>
      <c r="D249">
        <v>2203</v>
      </c>
      <c r="P249" t="s">
        <v>57</v>
      </c>
      <c r="Q249" t="s">
        <v>71</v>
      </c>
      <c r="R249" s="40" t="str">
        <f t="shared" si="5"/>
        <v>2jUiyLvMOWJh04zKpLzls84owgIkC6nXLa7lsm0MrLOO</v>
      </c>
      <c r="S249" s="40">
        <f>INDEX(#REF!,MATCH(P249,#REF!,0),3)</f>
        <v>3</v>
      </c>
      <c r="T249" s="40">
        <f>INDEX(#REF!,MATCH(Q249,#REF!,0),3)</f>
        <v>4</v>
      </c>
      <c r="V249">
        <f>COUNTIF(Z:Z,sectionsubsection[[#This Row],[Title]])</f>
        <v>1</v>
      </c>
      <c r="Z249" s="49" t="s">
        <v>2537</v>
      </c>
      <c r="AA249" s="49" t="e">
        <f>INDEX(#REF!,MATCH(X249,#REF!,0),3)</f>
        <v>#N/A</v>
      </c>
      <c r="AB249" s="49" t="e">
        <f>INDEX(#REF!,MATCH(Y249,#REF!,0),3)</f>
        <v>#N/A</v>
      </c>
      <c r="AC249" t="s">
        <v>2538</v>
      </c>
    </row>
    <row r="250" spans="1:29" ht="60" x14ac:dyDescent="0.25">
      <c r="A250" s="69" t="s">
        <v>2539</v>
      </c>
      <c r="B250" s="72" t="s">
        <v>2540</v>
      </c>
      <c r="C250" s="48"/>
      <c r="D250">
        <v>23</v>
      </c>
      <c r="P250" t="s">
        <v>57</v>
      </c>
      <c r="Q250" t="s">
        <v>71</v>
      </c>
      <c r="R250" s="40" t="str">
        <f t="shared" si="5"/>
        <v>2jUiyLvMOWJh04zKpLzls84owgIkC6nXLa7lsm0MrLOO</v>
      </c>
      <c r="S250" s="40">
        <f>INDEX(#REF!,MATCH(P250,#REF!,0),3)</f>
        <v>3</v>
      </c>
      <c r="T250" s="40">
        <f>INDEX(#REF!,MATCH(Q250,#REF!,0),3)</f>
        <v>4</v>
      </c>
      <c r="V250">
        <f>COUNTIF(Z:Z,sectionsubsection[[#This Row],[Title]])</f>
        <v>1</v>
      </c>
      <c r="Z250" s="49" t="s">
        <v>2541</v>
      </c>
      <c r="AA250" s="49" t="e">
        <f>INDEX(#REF!,MATCH(X250,#REF!,0),3)</f>
        <v>#N/A</v>
      </c>
      <c r="AB250" s="49" t="e">
        <f>INDEX(#REF!,MATCH(Y250,#REF!,0),3)</f>
        <v>#N/A</v>
      </c>
      <c r="AC250" t="s">
        <v>2542</v>
      </c>
    </row>
    <row r="251" spans="1:29" ht="105" x14ac:dyDescent="0.25">
      <c r="A251" s="70" t="s">
        <v>2543</v>
      </c>
      <c r="B251" s="71" t="s">
        <v>2544</v>
      </c>
      <c r="C251" s="48"/>
      <c r="D251">
        <v>24</v>
      </c>
      <c r="P251" t="s">
        <v>1026</v>
      </c>
      <c r="Q251" t="s">
        <v>1027</v>
      </c>
      <c r="R251" s="40" t="str">
        <f t="shared" si="5"/>
        <v>4G6L5rXAv5opyJXaaJSspR5mdYYXLIFyNI492xPC4Wrk</v>
      </c>
      <c r="S251" s="40">
        <f>INDEX(#REF!,MATCH(P251,#REF!,0),3)</f>
        <v>1801</v>
      </c>
      <c r="T251" s="40">
        <f>INDEX(#REF!,MATCH(Q251,#REF!,0),3)</f>
        <v>1803</v>
      </c>
      <c r="V251">
        <f>COUNTIF(Z:Z,sectionsubsection[[#This Row],[Title]])</f>
        <v>1</v>
      </c>
      <c r="Z251" s="49" t="s">
        <v>2545</v>
      </c>
      <c r="AA251" s="49" t="e">
        <f>INDEX(#REF!,MATCH(X251,#REF!,0),3)</f>
        <v>#N/A</v>
      </c>
      <c r="AB251" s="49" t="e">
        <f>INDEX(#REF!,MATCH(Y251,#REF!,0),3)</f>
        <v>#N/A</v>
      </c>
      <c r="AC251" t="s">
        <v>2546</v>
      </c>
    </row>
    <row r="252" spans="1:29" ht="90" x14ac:dyDescent="0.25">
      <c r="A252" s="69" t="s">
        <v>2547</v>
      </c>
      <c r="B252" s="72" t="s">
        <v>2548</v>
      </c>
      <c r="C252" s="48"/>
      <c r="D252">
        <v>26</v>
      </c>
      <c r="P252" t="s">
        <v>1026</v>
      </c>
      <c r="Q252" t="s">
        <v>1027</v>
      </c>
      <c r="R252" s="40" t="str">
        <f t="shared" si="5"/>
        <v>4G6L5rXAv5opyJXaaJSspR5mdYYXLIFyNI492xPC4Wrk</v>
      </c>
      <c r="S252" s="40">
        <f>INDEX(#REF!,MATCH(P252,#REF!,0),3)</f>
        <v>1801</v>
      </c>
      <c r="T252" s="40">
        <f>INDEX(#REF!,MATCH(Q252,#REF!,0),3)</f>
        <v>1803</v>
      </c>
      <c r="V252">
        <f>COUNTIF(Z:Z,sectionsubsection[[#This Row],[Title]])</f>
        <v>1</v>
      </c>
      <c r="Z252" s="49" t="s">
        <v>2549</v>
      </c>
      <c r="AA252" s="49" t="e">
        <f>INDEX(#REF!,MATCH(X252,#REF!,0),3)</f>
        <v>#N/A</v>
      </c>
      <c r="AB252" s="49" t="e">
        <f>INDEX(#REF!,MATCH(Y252,#REF!,0),3)</f>
        <v>#N/A</v>
      </c>
      <c r="AC252" t="s">
        <v>2550</v>
      </c>
    </row>
    <row r="253" spans="1:29" ht="105" x14ac:dyDescent="0.25">
      <c r="A253" s="70" t="s">
        <v>2551</v>
      </c>
      <c r="B253" s="71" t="s">
        <v>2552</v>
      </c>
      <c r="C253" s="48"/>
      <c r="D253">
        <v>27</v>
      </c>
      <c r="P253" t="s">
        <v>1026</v>
      </c>
      <c r="Q253" t="s">
        <v>1027</v>
      </c>
      <c r="R253" s="40" t="str">
        <f t="shared" si="5"/>
        <v>4G6L5rXAv5opyJXaaJSspR5mdYYXLIFyNI492xPC4Wrk</v>
      </c>
      <c r="S253" s="40">
        <f>INDEX(#REF!,MATCH(P253,#REF!,0),3)</f>
        <v>1801</v>
      </c>
      <c r="T253" s="40">
        <f>INDEX(#REF!,MATCH(Q253,#REF!,0),3)</f>
        <v>1803</v>
      </c>
      <c r="V253">
        <f>COUNTIF(Z:Z,sectionsubsection[[#This Row],[Title]])</f>
        <v>1</v>
      </c>
      <c r="Z253" s="49" t="s">
        <v>2553</v>
      </c>
      <c r="AA253" s="49" t="e">
        <f>INDEX(#REF!,MATCH(X253,#REF!,0),3)</f>
        <v>#N/A</v>
      </c>
      <c r="AB253" s="49" t="e">
        <f>INDEX(#REF!,MATCH(Y253,#REF!,0),3)</f>
        <v>#N/A</v>
      </c>
      <c r="AC253" t="s">
        <v>2554</v>
      </c>
    </row>
    <row r="254" spans="1:29" ht="60" x14ac:dyDescent="0.25">
      <c r="A254" s="69" t="s">
        <v>2555</v>
      </c>
      <c r="B254" s="72" t="s">
        <v>2556</v>
      </c>
      <c r="C254" s="48"/>
      <c r="D254">
        <v>28</v>
      </c>
      <c r="P254" t="s">
        <v>545</v>
      </c>
      <c r="Q254" t="s">
        <v>553</v>
      </c>
      <c r="R254" s="40" t="str">
        <f t="shared" si="5"/>
        <v>4pvzWZLf4r0AsvpuWuoYAC4Zl4dLXiCmXFVqnsslPb0x</v>
      </c>
      <c r="S254" s="40">
        <f>INDEX(#REF!,MATCH(P254,#REF!,0),3)</f>
        <v>1902</v>
      </c>
      <c r="T254" s="40">
        <f>INDEX(#REF!,MATCH(Q254,#REF!,0),3)</f>
        <v>2005</v>
      </c>
      <c r="V254">
        <f>COUNTIF(Z:Z,sectionsubsection[[#This Row],[Title]])</f>
        <v>1</v>
      </c>
      <c r="Z254" s="49" t="s">
        <v>2557</v>
      </c>
      <c r="AA254" s="49" t="e">
        <f>INDEX(#REF!,MATCH(X254,#REF!,0),3)</f>
        <v>#N/A</v>
      </c>
      <c r="AB254" s="49" t="e">
        <f>INDEX(#REF!,MATCH(Y254,#REF!,0),3)</f>
        <v>#N/A</v>
      </c>
      <c r="AC254" t="s">
        <v>2558</v>
      </c>
    </row>
    <row r="255" spans="1:29" ht="120" x14ac:dyDescent="0.25">
      <c r="A255" s="70" t="s">
        <v>2559</v>
      </c>
      <c r="B255" s="71" t="s">
        <v>2560</v>
      </c>
      <c r="C255" s="48"/>
      <c r="D255">
        <v>2801</v>
      </c>
      <c r="P255" t="s">
        <v>1249</v>
      </c>
      <c r="Q255" t="s">
        <v>1250</v>
      </c>
      <c r="R255" s="40" t="str">
        <f t="shared" si="5"/>
        <v>3jqGVv62GBsd8KJSjIWQ7X5SgdbGCqfnJhgVdCZaO52C</v>
      </c>
      <c r="S255" s="40">
        <f>INDEX(#REF!,MATCH(P255,#REF!,0),3)</f>
        <v>5</v>
      </c>
      <c r="T255" s="40">
        <f>INDEX(#REF!,MATCH(Q255,#REF!,0),3)</f>
        <v>603</v>
      </c>
      <c r="V255">
        <f>COUNTIF(Z:Z,sectionsubsection[[#This Row],[Title]])</f>
        <v>1</v>
      </c>
      <c r="Z255" s="49" t="s">
        <v>2561</v>
      </c>
      <c r="AA255" s="49" t="e">
        <f>INDEX(#REF!,MATCH(X255,#REF!,0),3)</f>
        <v>#N/A</v>
      </c>
      <c r="AB255" s="49" t="e">
        <f>INDEX(#REF!,MATCH(Y255,#REF!,0),3)</f>
        <v>#N/A</v>
      </c>
      <c r="AC255" t="s">
        <v>2562</v>
      </c>
    </row>
    <row r="256" spans="1:29" ht="75" x14ac:dyDescent="0.25">
      <c r="A256" s="69" t="s">
        <v>2563</v>
      </c>
      <c r="B256" s="72" t="s">
        <v>2564</v>
      </c>
      <c r="C256" s="48"/>
      <c r="D256">
        <v>2802</v>
      </c>
      <c r="P256" t="s">
        <v>1645</v>
      </c>
      <c r="Q256" t="s">
        <v>50</v>
      </c>
      <c r="R256" s="40" t="str">
        <f t="shared" si="5"/>
        <v>6NkzRvY2LtIEq9u93VYbsg5TvyR0UgB0EOmnMkFaZftX</v>
      </c>
      <c r="S256" s="40">
        <f>INDEX(#REF!,MATCH(P256,#REF!,0),3)</f>
        <v>2203</v>
      </c>
      <c r="T256" s="40">
        <f>INDEX(#REF!,MATCH(Q256,#REF!,0),3)</f>
        <v>0</v>
      </c>
      <c r="V256">
        <f>COUNTIF(Z:Z,sectionsubsection[[#This Row],[Title]])</f>
        <v>1</v>
      </c>
      <c r="Z256" s="49" t="s">
        <v>2565</v>
      </c>
      <c r="AA256" s="49" t="e">
        <f>INDEX(#REF!,MATCH(X256,#REF!,0),3)</f>
        <v>#N/A</v>
      </c>
      <c r="AB256" s="49" t="e">
        <f>INDEX(#REF!,MATCH(Y256,#REF!,0),3)</f>
        <v>#N/A</v>
      </c>
      <c r="AC256" t="s">
        <v>2566</v>
      </c>
    </row>
    <row r="257" spans="1:29" ht="75" x14ac:dyDescent="0.25">
      <c r="A257" s="70" t="s">
        <v>2567</v>
      </c>
      <c r="B257" s="71" t="s">
        <v>2568</v>
      </c>
      <c r="C257" s="48"/>
      <c r="D257">
        <v>2901</v>
      </c>
      <c r="P257" t="s">
        <v>1249</v>
      </c>
      <c r="Q257" t="s">
        <v>1250</v>
      </c>
      <c r="R257" s="40" t="str">
        <f t="shared" si="5"/>
        <v>3jqGVv62GBsd8KJSjIWQ7X5SgdbGCqfnJhgVdCZaO52C</v>
      </c>
      <c r="S257" s="40">
        <f>INDEX(#REF!,MATCH(P257,#REF!,0),3)</f>
        <v>5</v>
      </c>
      <c r="T257" s="40">
        <f>INDEX(#REF!,MATCH(Q257,#REF!,0),3)</f>
        <v>603</v>
      </c>
      <c r="V257">
        <f>COUNTIF(Z:Z,sectionsubsection[[#This Row],[Title]])</f>
        <v>1</v>
      </c>
      <c r="Z257" s="49" t="s">
        <v>2569</v>
      </c>
      <c r="AA257" s="49" t="e">
        <f>INDEX(#REF!,MATCH(X257,#REF!,0),3)</f>
        <v>#N/A</v>
      </c>
      <c r="AB257" s="49" t="e">
        <f>INDEX(#REF!,MATCH(Y257,#REF!,0),3)</f>
        <v>#N/A</v>
      </c>
      <c r="AC257" t="s">
        <v>2570</v>
      </c>
    </row>
    <row r="258" spans="1:29" ht="45" x14ac:dyDescent="0.25">
      <c r="A258" s="69" t="s">
        <v>2571</v>
      </c>
      <c r="B258" s="72" t="s">
        <v>2572</v>
      </c>
      <c r="C258" s="48"/>
      <c r="D258">
        <v>2902</v>
      </c>
      <c r="P258" t="s">
        <v>386</v>
      </c>
      <c r="Q258" t="s">
        <v>412</v>
      </c>
      <c r="R258" s="40" t="str">
        <f t="shared" si="5"/>
        <v>6inH5pgUJeX8hyB3EYnjvL4WvVgaj0DmqytcECbsfj85</v>
      </c>
      <c r="S258" s="40">
        <f>INDEX(#REF!,MATCH(P258,#REF!,0),3)</f>
        <v>2009</v>
      </c>
      <c r="T258" s="40">
        <f>INDEX(#REF!,MATCH(Q258,#REF!,0),3)</f>
        <v>2202</v>
      </c>
      <c r="V258">
        <f>COUNTIF(Z:Z,sectionsubsection[[#This Row],[Title]])</f>
        <v>1</v>
      </c>
      <c r="Z258" s="49" t="s">
        <v>2573</v>
      </c>
      <c r="AA258" s="49" t="e">
        <f>INDEX(#REF!,MATCH(X258,#REF!,0),3)</f>
        <v>#N/A</v>
      </c>
      <c r="AB258" s="49" t="e">
        <f>INDEX(#REF!,MATCH(Y258,#REF!,0),3)</f>
        <v>#N/A</v>
      </c>
      <c r="AC258" t="s">
        <v>2574</v>
      </c>
    </row>
    <row r="259" spans="1:29" ht="75" x14ac:dyDescent="0.25">
      <c r="A259" s="70" t="s">
        <v>2575</v>
      </c>
      <c r="B259" s="71" t="s">
        <v>2576</v>
      </c>
      <c r="C259" s="48"/>
      <c r="D259">
        <v>2903</v>
      </c>
      <c r="P259" t="s">
        <v>545</v>
      </c>
      <c r="Q259" t="s">
        <v>633</v>
      </c>
      <c r="R259" s="40" t="str">
        <f t="shared" si="5"/>
        <v>4pvzWZLf4r0AsvpuWuoYAC12xtoMmsI7QQenkWEVMZAu</v>
      </c>
      <c r="S259" s="40">
        <f>INDEX(#REF!,MATCH(P259,#REF!,0),3)</f>
        <v>1902</v>
      </c>
      <c r="T259" s="40">
        <f>INDEX(#REF!,MATCH(Q259,#REF!,0),3)</f>
        <v>2006</v>
      </c>
      <c r="V259">
        <f>COUNTIF(Z:Z,sectionsubsection[[#This Row],[Title]])</f>
        <v>1</v>
      </c>
      <c r="Z259" s="49" t="s">
        <v>2577</v>
      </c>
      <c r="AA259" s="49" t="e">
        <f>INDEX(#REF!,MATCH(X259,#REF!,0),3)</f>
        <v>#N/A</v>
      </c>
      <c r="AB259" s="49" t="e">
        <f>INDEX(#REF!,MATCH(Y259,#REF!,0),3)</f>
        <v>#N/A</v>
      </c>
      <c r="AC259" t="s">
        <v>2578</v>
      </c>
    </row>
    <row r="260" spans="1:29" ht="60" x14ac:dyDescent="0.25">
      <c r="A260" s="69" t="s">
        <v>2579</v>
      </c>
      <c r="B260" s="72" t="s">
        <v>2580</v>
      </c>
      <c r="C260" s="48"/>
      <c r="D260">
        <v>2904</v>
      </c>
      <c r="Z260" s="49" t="s">
        <v>2581</v>
      </c>
      <c r="AA260" s="49" t="e">
        <f>INDEX(#REF!,MATCH(X260,#REF!,0),3)</f>
        <v>#N/A</v>
      </c>
      <c r="AB260" s="49" t="e">
        <f>INDEX(#REF!,MATCH(Y260,#REF!,0),3)</f>
        <v>#N/A</v>
      </c>
      <c r="AC260" t="s">
        <v>2582</v>
      </c>
    </row>
    <row r="261" spans="1:29" ht="60" x14ac:dyDescent="0.25">
      <c r="A261" s="70" t="s">
        <v>2583</v>
      </c>
      <c r="B261" s="71" t="s">
        <v>2584</v>
      </c>
      <c r="C261" s="48"/>
      <c r="D261">
        <v>30</v>
      </c>
      <c r="Z261" s="49" t="s">
        <v>2585</v>
      </c>
      <c r="AA261" s="49" t="e">
        <f>INDEX(#REF!,MATCH(X261,#REF!,0),3)</f>
        <v>#N/A</v>
      </c>
      <c r="AB261" s="49" t="e">
        <f>INDEX(#REF!,MATCH(Y261,#REF!,0),3)</f>
        <v>#N/A</v>
      </c>
      <c r="AC261" t="s">
        <v>2586</v>
      </c>
    </row>
    <row r="262" spans="1:29" ht="135" x14ac:dyDescent="0.25">
      <c r="A262" s="69" t="s">
        <v>2587</v>
      </c>
      <c r="B262" s="72" t="s">
        <v>2588</v>
      </c>
      <c r="C262" s="48"/>
      <c r="D262">
        <v>3001</v>
      </c>
      <c r="Z262" s="49" t="s">
        <v>2589</v>
      </c>
      <c r="AA262" s="49" t="e">
        <f>INDEX(#REF!,MATCH(X262,#REF!,0),3)</f>
        <v>#N/A</v>
      </c>
      <c r="AB262" s="49" t="e">
        <f>INDEX(#REF!,MATCH(Y262,#REF!,0),3)</f>
        <v>#N/A</v>
      </c>
      <c r="AC262" t="s">
        <v>2590</v>
      </c>
    </row>
    <row r="263" spans="1:29" ht="60" x14ac:dyDescent="0.25">
      <c r="A263" s="70" t="s">
        <v>2591</v>
      </c>
      <c r="B263" s="71" t="s">
        <v>2592</v>
      </c>
      <c r="C263" s="48"/>
      <c r="D263">
        <v>3002</v>
      </c>
      <c r="Z263" s="49" t="s">
        <v>2593</v>
      </c>
      <c r="AA263" s="49" t="e">
        <f>INDEX(#REF!,MATCH(X263,#REF!,0),3)</f>
        <v>#N/A</v>
      </c>
      <c r="AB263" s="49" t="e">
        <f>INDEX(#REF!,MATCH(Y263,#REF!,0),3)</f>
        <v>#N/A</v>
      </c>
      <c r="AC263" t="s">
        <v>2594</v>
      </c>
    </row>
    <row r="264" spans="1:29" ht="90" x14ac:dyDescent="0.25">
      <c r="A264" s="69" t="s">
        <v>2595</v>
      </c>
      <c r="B264" s="72" t="s">
        <v>2596</v>
      </c>
      <c r="C264" s="48"/>
      <c r="D264">
        <v>3003</v>
      </c>
      <c r="Z264" s="49" t="s">
        <v>2597</v>
      </c>
      <c r="AA264" s="49" t="e">
        <f>INDEX(#REF!,MATCH(X264,#REF!,0),3)</f>
        <v>#N/A</v>
      </c>
      <c r="AB264" s="49" t="e">
        <f>INDEX(#REF!,MATCH(Y264,#REF!,0),3)</f>
        <v>#N/A</v>
      </c>
      <c r="AC264" t="s">
        <v>2598</v>
      </c>
    </row>
    <row r="265" spans="1:29" ht="60" x14ac:dyDescent="0.25">
      <c r="A265" s="70" t="s">
        <v>2599</v>
      </c>
      <c r="B265" s="71" t="s">
        <v>2600</v>
      </c>
      <c r="C265" s="48"/>
      <c r="D265">
        <v>3004</v>
      </c>
      <c r="Z265" s="49" t="s">
        <v>2601</v>
      </c>
      <c r="AA265" s="49" t="e">
        <f>INDEX(#REF!,MATCH(X265,#REF!,0),3)</f>
        <v>#N/A</v>
      </c>
      <c r="AB265" s="49" t="e">
        <f>INDEX(#REF!,MATCH(Y265,#REF!,0),3)</f>
        <v>#N/A</v>
      </c>
      <c r="AC265" t="s">
        <v>2602</v>
      </c>
    </row>
    <row r="266" spans="1:29" ht="105" x14ac:dyDescent="0.25">
      <c r="A266" s="69" t="s">
        <v>2603</v>
      </c>
      <c r="B266" s="72" t="s">
        <v>2604</v>
      </c>
      <c r="C266" s="48"/>
      <c r="D266">
        <v>3006</v>
      </c>
      <c r="Z266" s="49" t="s">
        <v>2605</v>
      </c>
      <c r="AA266" s="49" t="e">
        <f>INDEX(#REF!,MATCH(X266,#REF!,0),3)</f>
        <v>#N/A</v>
      </c>
      <c r="AB266" s="49" t="e">
        <f>INDEX(#REF!,MATCH(Y266,#REF!,0),3)</f>
        <v>#N/A</v>
      </c>
      <c r="AC266" t="s">
        <v>2606</v>
      </c>
    </row>
    <row r="267" spans="1:29" ht="75" x14ac:dyDescent="0.25">
      <c r="A267" s="70" t="s">
        <v>2607</v>
      </c>
      <c r="B267" s="71" t="s">
        <v>2608</v>
      </c>
      <c r="C267" s="48"/>
      <c r="D267">
        <v>31</v>
      </c>
      <c r="Z267" s="49" t="s">
        <v>2609</v>
      </c>
      <c r="AA267" s="49" t="e">
        <f>INDEX(#REF!,MATCH(X267,#REF!,0),3)</f>
        <v>#N/A</v>
      </c>
      <c r="AB267" s="49" t="e">
        <f>INDEX(#REF!,MATCH(Y267,#REF!,0),3)</f>
        <v>#N/A</v>
      </c>
      <c r="AC267" t="s">
        <v>2610</v>
      </c>
    </row>
    <row r="268" spans="1:29" ht="120" x14ac:dyDescent="0.25">
      <c r="A268" s="69" t="s">
        <v>2611</v>
      </c>
      <c r="B268" s="72" t="s">
        <v>2612</v>
      </c>
      <c r="C268" s="48"/>
      <c r="D268">
        <v>3201</v>
      </c>
      <c r="Z268" s="49" t="s">
        <v>2613</v>
      </c>
      <c r="AA268" s="49" t="e">
        <f>INDEX(#REF!,MATCH(X268,#REF!,0),3)</f>
        <v>#N/A</v>
      </c>
      <c r="AB268" s="49" t="e">
        <f>INDEX(#REF!,MATCH(Y268,#REF!,0),3)</f>
        <v>#N/A</v>
      </c>
      <c r="AC268" t="s">
        <v>2614</v>
      </c>
    </row>
    <row r="269" spans="1:29" ht="75" x14ac:dyDescent="0.25">
      <c r="A269" s="70" t="s">
        <v>2615</v>
      </c>
      <c r="B269" s="71" t="s">
        <v>2616</v>
      </c>
      <c r="C269" s="48"/>
      <c r="D269">
        <v>3202</v>
      </c>
      <c r="Z269" s="49" t="s">
        <v>2617</v>
      </c>
      <c r="AA269" s="49" t="e">
        <f>INDEX(#REF!,MATCH(X269,#REF!,0),3)</f>
        <v>#N/A</v>
      </c>
      <c r="AB269" s="49" t="e">
        <f>INDEX(#REF!,MATCH(Y269,#REF!,0),3)</f>
        <v>#N/A</v>
      </c>
      <c r="AC269" t="s">
        <v>2618</v>
      </c>
    </row>
    <row r="270" spans="1:29" ht="135" x14ac:dyDescent="0.25">
      <c r="A270" s="69" t="s">
        <v>2619</v>
      </c>
      <c r="B270" s="72" t="s">
        <v>2620</v>
      </c>
      <c r="C270" s="48"/>
      <c r="D270">
        <v>3203</v>
      </c>
      <c r="Z270" s="49" t="s">
        <v>2621</v>
      </c>
      <c r="AA270" s="49" t="e">
        <f>INDEX(#REF!,MATCH(X270,#REF!,0),3)</f>
        <v>#N/A</v>
      </c>
      <c r="AB270" s="49" t="e">
        <f>INDEX(#REF!,MATCH(Y270,#REF!,0),3)</f>
        <v>#N/A</v>
      </c>
      <c r="AC270" t="s">
        <v>2622</v>
      </c>
    </row>
    <row r="271" spans="1:29" ht="75" x14ac:dyDescent="0.25">
      <c r="A271" s="70" t="s">
        <v>2623</v>
      </c>
      <c r="B271" s="71" t="s">
        <v>2624</v>
      </c>
      <c r="C271" s="48"/>
      <c r="D271">
        <v>3204</v>
      </c>
      <c r="Z271" s="49" t="s">
        <v>2625</v>
      </c>
      <c r="AA271" s="49" t="e">
        <f>INDEX(#REF!,MATCH(X271,#REF!,0),3)</f>
        <v>#N/A</v>
      </c>
      <c r="AB271" s="49" t="e">
        <f>INDEX(#REF!,MATCH(Y271,#REF!,0),3)</f>
        <v>#N/A</v>
      </c>
      <c r="AC271" t="s">
        <v>2626</v>
      </c>
    </row>
    <row r="272" spans="1:29" ht="105" x14ac:dyDescent="0.25">
      <c r="A272" s="69" t="s">
        <v>2627</v>
      </c>
      <c r="B272" s="72" t="s">
        <v>2628</v>
      </c>
      <c r="C272" s="48"/>
      <c r="D272">
        <v>3205</v>
      </c>
      <c r="Z272" s="49" t="s">
        <v>2629</v>
      </c>
      <c r="AA272" s="49" t="e">
        <f>INDEX(#REF!,MATCH(X272,#REF!,0),3)</f>
        <v>#N/A</v>
      </c>
      <c r="AB272" s="49" t="e">
        <f>INDEX(#REF!,MATCH(Y272,#REF!,0),3)</f>
        <v>#N/A</v>
      </c>
      <c r="AC272" t="s">
        <v>2630</v>
      </c>
    </row>
    <row r="273" spans="1:29" ht="105" x14ac:dyDescent="0.25">
      <c r="A273" s="70" t="s">
        <v>2631</v>
      </c>
      <c r="B273" s="71" t="s">
        <v>2632</v>
      </c>
      <c r="C273" s="48"/>
      <c r="D273">
        <v>3206</v>
      </c>
      <c r="Z273" s="49" t="s">
        <v>2633</v>
      </c>
      <c r="AA273" s="49" t="e">
        <f>INDEX(#REF!,MATCH(X273,#REF!,0),3)</f>
        <v>#N/A</v>
      </c>
      <c r="AB273" s="49" t="e">
        <f>INDEX(#REF!,MATCH(Y273,#REF!,0),3)</f>
        <v>#N/A</v>
      </c>
      <c r="AC273" t="s">
        <v>2634</v>
      </c>
    </row>
    <row r="274" spans="1:29" ht="60" x14ac:dyDescent="0.25">
      <c r="A274" s="69" t="s">
        <v>2635</v>
      </c>
      <c r="B274" s="72" t="s">
        <v>2636</v>
      </c>
      <c r="C274" s="48"/>
      <c r="D274">
        <v>3207</v>
      </c>
      <c r="Z274" s="49" t="s">
        <v>2637</v>
      </c>
      <c r="AA274" s="49" t="e">
        <f>INDEX(#REF!,MATCH(X274,#REF!,0),3)</f>
        <v>#N/A</v>
      </c>
      <c r="AB274" s="49" t="e">
        <f>INDEX(#REF!,MATCH(Y274,#REF!,0),3)</f>
        <v>#N/A</v>
      </c>
      <c r="AC274" t="s">
        <v>2638</v>
      </c>
    </row>
    <row r="275" spans="1:29" ht="105" x14ac:dyDescent="0.25">
      <c r="A275" s="70" t="s">
        <v>2639</v>
      </c>
      <c r="B275" s="71" t="s">
        <v>2640</v>
      </c>
      <c r="C275" s="48"/>
      <c r="D275">
        <v>3208</v>
      </c>
      <c r="Z275" s="49" t="s">
        <v>2641</v>
      </c>
      <c r="AA275" s="49" t="e">
        <f>INDEX(#REF!,MATCH(X275,#REF!,0),3)</f>
        <v>#N/A</v>
      </c>
      <c r="AB275" s="49" t="e">
        <f>INDEX(#REF!,MATCH(Y275,#REF!,0),3)</f>
        <v>#N/A</v>
      </c>
      <c r="AC275" t="s">
        <v>2642</v>
      </c>
    </row>
    <row r="276" spans="1:29" ht="195" x14ac:dyDescent="0.25">
      <c r="A276" s="69" t="s">
        <v>2643</v>
      </c>
      <c r="B276" s="72" t="s">
        <v>2644</v>
      </c>
      <c r="C276" s="48"/>
      <c r="D276">
        <v>3209</v>
      </c>
      <c r="Z276" s="49" t="s">
        <v>2645</v>
      </c>
      <c r="AA276" s="49" t="e">
        <f>INDEX(#REF!,MATCH(X276,#REF!,0),3)</f>
        <v>#N/A</v>
      </c>
      <c r="AB276" s="49" t="e">
        <f>INDEX(#REF!,MATCH(Y276,#REF!,0),3)</f>
        <v>#N/A</v>
      </c>
      <c r="AC276" t="s">
        <v>2646</v>
      </c>
    </row>
    <row r="277" spans="1:29" ht="75" x14ac:dyDescent="0.25">
      <c r="A277" s="70" t="s">
        <v>2647</v>
      </c>
      <c r="B277" s="71" t="s">
        <v>2648</v>
      </c>
      <c r="C277" s="48"/>
      <c r="D277">
        <v>3210</v>
      </c>
      <c r="Z277" s="49" t="s">
        <v>2649</v>
      </c>
      <c r="AA277" s="49" t="e">
        <f>INDEX(#REF!,MATCH(X277,#REF!,0),3)</f>
        <v>#N/A</v>
      </c>
      <c r="AB277" s="49" t="e">
        <f>INDEX(#REF!,MATCH(Y277,#REF!,0),3)</f>
        <v>#N/A</v>
      </c>
      <c r="AC277" t="s">
        <v>2650</v>
      </c>
    </row>
    <row r="278" spans="1:29" ht="120" x14ac:dyDescent="0.25">
      <c r="A278" s="69" t="s">
        <v>2651</v>
      </c>
      <c r="B278" s="72" t="s">
        <v>2652</v>
      </c>
      <c r="C278" s="48"/>
      <c r="D278">
        <v>3211</v>
      </c>
      <c r="Z278" s="49" t="s">
        <v>2653</v>
      </c>
      <c r="AA278" s="49" t="e">
        <f>INDEX(#REF!,MATCH(X278,#REF!,0),3)</f>
        <v>#N/A</v>
      </c>
      <c r="AB278" s="49" t="e">
        <f>INDEX(#REF!,MATCH(Y278,#REF!,0),3)</f>
        <v>#N/A</v>
      </c>
      <c r="AC278" t="s">
        <v>2654</v>
      </c>
    </row>
    <row r="279" spans="1:29" ht="75" x14ac:dyDescent="0.25">
      <c r="A279" s="70" t="s">
        <v>2655</v>
      </c>
      <c r="B279" s="71" t="s">
        <v>2656</v>
      </c>
      <c r="C279" s="48"/>
      <c r="D279">
        <v>33</v>
      </c>
      <c r="Z279" s="49" t="s">
        <v>2657</v>
      </c>
      <c r="AA279" s="49" t="e">
        <f>INDEX(#REF!,MATCH(X279,#REF!,0),3)</f>
        <v>#N/A</v>
      </c>
      <c r="AB279" s="49" t="e">
        <f>INDEX(#REF!,MATCH(Y279,#REF!,0),3)</f>
        <v>#N/A</v>
      </c>
      <c r="AC279" t="s">
        <v>2658</v>
      </c>
    </row>
    <row r="280" spans="1:29" ht="90" x14ac:dyDescent="0.25">
      <c r="A280" s="69" t="s">
        <v>2659</v>
      </c>
      <c r="B280" s="72" t="s">
        <v>2660</v>
      </c>
      <c r="C280" s="48"/>
      <c r="D280">
        <v>3301</v>
      </c>
      <c r="Z280" s="49" t="s">
        <v>2661</v>
      </c>
      <c r="AA280" s="49" t="e">
        <f>INDEX(#REF!,MATCH(X280,#REF!,0),3)</f>
        <v>#N/A</v>
      </c>
      <c r="AB280" s="49" t="e">
        <f>INDEX(#REF!,MATCH(Y280,#REF!,0),3)</f>
        <v>#N/A</v>
      </c>
      <c r="AC280" t="s">
        <v>2662</v>
      </c>
    </row>
    <row r="281" spans="1:29" ht="75" x14ac:dyDescent="0.25">
      <c r="A281" s="70" t="s">
        <v>2663</v>
      </c>
      <c r="B281" s="71" t="s">
        <v>2664</v>
      </c>
      <c r="C281" s="48"/>
      <c r="D281">
        <v>3302</v>
      </c>
      <c r="Z281" s="49" t="s">
        <v>2665</v>
      </c>
      <c r="AA281" s="49" t="e">
        <f>INDEX(#REF!,MATCH(X281,#REF!,0),3)</f>
        <v>#N/A</v>
      </c>
      <c r="AB281" s="49" t="e">
        <f>INDEX(#REF!,MATCH(Y281,#REF!,0),3)</f>
        <v>#N/A</v>
      </c>
      <c r="AC281" t="s">
        <v>2666</v>
      </c>
    </row>
    <row r="282" spans="1:29" ht="90" x14ac:dyDescent="0.25">
      <c r="A282" s="69" t="s">
        <v>2667</v>
      </c>
      <c r="B282" s="72" t="s">
        <v>2668</v>
      </c>
      <c r="C282" s="48"/>
      <c r="D282">
        <v>3303</v>
      </c>
      <c r="Z282" s="49" t="s">
        <v>2669</v>
      </c>
      <c r="AA282" s="49" t="e">
        <f>INDEX(#REF!,MATCH(X282,#REF!,0),3)</f>
        <v>#N/A</v>
      </c>
      <c r="AB282" s="49" t="e">
        <f>INDEX(#REF!,MATCH(Y282,#REF!,0),3)</f>
        <v>#N/A</v>
      </c>
      <c r="AC282" t="s">
        <v>2670</v>
      </c>
    </row>
    <row r="283" spans="1:29" ht="60" x14ac:dyDescent="0.25">
      <c r="A283" s="70" t="s">
        <v>2671</v>
      </c>
      <c r="B283" s="71" t="s">
        <v>2672</v>
      </c>
      <c r="C283" s="48"/>
      <c r="D283">
        <v>3304</v>
      </c>
      <c r="Z283" s="49" t="s">
        <v>2673</v>
      </c>
      <c r="AA283" s="49" t="e">
        <f>INDEX(#REF!,MATCH(X283,#REF!,0),3)</f>
        <v>#N/A</v>
      </c>
      <c r="AB283" s="49" t="e">
        <f>INDEX(#REF!,MATCH(Y283,#REF!,0),3)</f>
        <v>#N/A</v>
      </c>
      <c r="AC283" t="s">
        <v>2674</v>
      </c>
    </row>
    <row r="284" spans="1:29" ht="60" x14ac:dyDescent="0.25">
      <c r="A284" s="69" t="s">
        <v>2675</v>
      </c>
      <c r="B284" s="72" t="s">
        <v>2676</v>
      </c>
      <c r="C284" s="48"/>
      <c r="D284">
        <v>3305</v>
      </c>
      <c r="Z284" s="49" t="s">
        <v>2677</v>
      </c>
      <c r="AA284" s="49" t="e">
        <f>INDEX(#REF!,MATCH(X284,#REF!,0),3)</f>
        <v>#N/A</v>
      </c>
      <c r="AB284" s="49" t="e">
        <f>INDEX(#REF!,MATCH(Y284,#REF!,0),3)</f>
        <v>#N/A</v>
      </c>
      <c r="AC284" t="s">
        <v>2678</v>
      </c>
    </row>
    <row r="285" spans="1:29" ht="60" x14ac:dyDescent="0.25">
      <c r="A285" s="70" t="s">
        <v>2679</v>
      </c>
      <c r="B285" s="71" t="s">
        <v>2680</v>
      </c>
      <c r="C285" s="48"/>
      <c r="D285">
        <v>3306</v>
      </c>
      <c r="Z285" s="49" t="s">
        <v>2681</v>
      </c>
      <c r="AA285" s="49" t="e">
        <f>INDEX(#REF!,MATCH(X285,#REF!,0),3)</f>
        <v>#N/A</v>
      </c>
      <c r="AB285" s="49" t="e">
        <f>INDEX(#REF!,MATCH(Y285,#REF!,0),3)</f>
        <v>#N/A</v>
      </c>
      <c r="AC285" t="s">
        <v>2682</v>
      </c>
    </row>
    <row r="286" spans="1:29" ht="105" x14ac:dyDescent="0.25">
      <c r="A286" s="69" t="s">
        <v>2683</v>
      </c>
      <c r="B286" s="72" t="s">
        <v>2684</v>
      </c>
      <c r="C286" s="48" t="s">
        <v>1674</v>
      </c>
      <c r="D286">
        <v>3307</v>
      </c>
      <c r="Z286" s="49" t="s">
        <v>2685</v>
      </c>
      <c r="AA286" s="49" t="e">
        <f>INDEX(#REF!,MATCH(X286,#REF!,0),3)</f>
        <v>#N/A</v>
      </c>
      <c r="AB286" s="49" t="e">
        <f>INDEX(#REF!,MATCH(Y286,#REF!,0),3)</f>
        <v>#N/A</v>
      </c>
      <c r="AC286" t="s">
        <v>2686</v>
      </c>
    </row>
    <row r="287" spans="1:29" ht="409.5" x14ac:dyDescent="0.25">
      <c r="A287" s="70" t="s">
        <v>2687</v>
      </c>
      <c r="B287" s="71" t="s">
        <v>2688</v>
      </c>
      <c r="C287" s="48" t="s">
        <v>2689</v>
      </c>
      <c r="D287">
        <v>8</v>
      </c>
      <c r="Z287" s="49" t="s">
        <v>2690</v>
      </c>
      <c r="AA287" s="49" t="e">
        <f>INDEX(#REF!,MATCH(X287,#REF!,0),3)</f>
        <v>#N/A</v>
      </c>
      <c r="AB287" s="49" t="e">
        <f>INDEX(#REF!,MATCH(Y287,#REF!,0),3)</f>
        <v>#N/A</v>
      </c>
      <c r="AC287" t="s">
        <v>2691</v>
      </c>
    </row>
    <row r="288" spans="1:29" ht="105" x14ac:dyDescent="0.25">
      <c r="A288" s="69" t="s">
        <v>78</v>
      </c>
      <c r="B288" s="72" t="s">
        <v>3021</v>
      </c>
      <c r="C288" s="48" t="s">
        <v>1674</v>
      </c>
      <c r="D288">
        <v>5</v>
      </c>
      <c r="Z288" s="49" t="s">
        <v>2694</v>
      </c>
      <c r="AA288" s="49" t="e">
        <f>INDEX(#REF!,MATCH(X288,#REF!,0),3)</f>
        <v>#N/A</v>
      </c>
      <c r="AB288" s="49" t="e">
        <f>INDEX(#REF!,MATCH(Y288,#REF!,0),3)</f>
        <v>#N/A</v>
      </c>
      <c r="AC288" t="s">
        <v>2695</v>
      </c>
    </row>
    <row r="289" spans="1:29" ht="75" x14ac:dyDescent="0.25">
      <c r="A289" s="70" t="s">
        <v>2692</v>
      </c>
      <c r="B289" s="71" t="s">
        <v>2693</v>
      </c>
      <c r="C289" s="48" t="s">
        <v>1674</v>
      </c>
      <c r="D289">
        <v>15</v>
      </c>
      <c r="Z289" s="49" t="s">
        <v>2698</v>
      </c>
      <c r="AA289" s="49" t="e">
        <f>INDEX(#REF!,MATCH(X289,#REF!,0),3)</f>
        <v>#N/A</v>
      </c>
      <c r="AB289" s="49" t="e">
        <f>INDEX(#REF!,MATCH(Y289,#REF!,0),3)</f>
        <v>#N/A</v>
      </c>
      <c r="AC289" t="s">
        <v>2699</v>
      </c>
    </row>
    <row r="290" spans="1:29" x14ac:dyDescent="0.25">
      <c r="A290" s="69" t="s">
        <v>2696</v>
      </c>
      <c r="B290" s="72" t="s">
        <v>2697</v>
      </c>
      <c r="C290" s="48" t="s">
        <v>1674</v>
      </c>
      <c r="D290">
        <v>1</v>
      </c>
      <c r="Z290" s="49" t="s">
        <v>2702</v>
      </c>
      <c r="AA290" s="49" t="e">
        <f>INDEX(#REF!,MATCH(X290,#REF!,0),3)</f>
        <v>#N/A</v>
      </c>
      <c r="AB290" s="49" t="e">
        <f>INDEX(#REF!,MATCH(Y290,#REF!,0),3)</f>
        <v>#N/A</v>
      </c>
      <c r="AC290" t="s">
        <v>2703</v>
      </c>
    </row>
    <row r="291" spans="1:29" ht="75" x14ac:dyDescent="0.25">
      <c r="A291" s="70" t="s">
        <v>2700</v>
      </c>
      <c r="B291" s="71" t="s">
        <v>2701</v>
      </c>
      <c r="C291" s="48" t="s">
        <v>1674</v>
      </c>
      <c r="D291">
        <v>10100</v>
      </c>
      <c r="Z291" s="49" t="s">
        <v>2706</v>
      </c>
      <c r="AA291" s="49" t="e">
        <f>INDEX(#REF!,MATCH(X291,#REF!,0),3)</f>
        <v>#N/A</v>
      </c>
      <c r="AB291" s="49" t="e">
        <f>INDEX(#REF!,MATCH(Y291,#REF!,0),3)</f>
        <v>#N/A</v>
      </c>
      <c r="AC291" t="s">
        <v>2707</v>
      </c>
    </row>
    <row r="292" spans="1:29" ht="45" x14ac:dyDescent="0.25">
      <c r="A292" s="69" t="s">
        <v>2704</v>
      </c>
      <c r="B292" s="72" t="s">
        <v>2705</v>
      </c>
      <c r="C292" s="48" t="s">
        <v>1674</v>
      </c>
      <c r="D292">
        <v>10101</v>
      </c>
      <c r="Z292" s="49" t="s">
        <v>2710</v>
      </c>
      <c r="AA292" s="49" t="e">
        <f>INDEX(#REF!,MATCH(X292,#REF!,0),3)</f>
        <v>#N/A</v>
      </c>
      <c r="AB292" s="49" t="e">
        <f>INDEX(#REF!,MATCH(Y292,#REF!,0),3)</f>
        <v>#N/A</v>
      </c>
      <c r="AC292" t="s">
        <v>2711</v>
      </c>
    </row>
    <row r="293" spans="1:29" ht="135" x14ac:dyDescent="0.25">
      <c r="A293" s="70" t="s">
        <v>2708</v>
      </c>
      <c r="B293" s="71" t="s">
        <v>2709</v>
      </c>
      <c r="C293" s="48" t="s">
        <v>1674</v>
      </c>
      <c r="D293">
        <v>10102</v>
      </c>
      <c r="Z293" s="49" t="s">
        <v>2714</v>
      </c>
      <c r="AA293" s="49" t="e">
        <f>INDEX(#REF!,MATCH(X293,#REF!,0),3)</f>
        <v>#N/A</v>
      </c>
      <c r="AB293" s="49" t="e">
        <f>INDEX(#REF!,MATCH(Y293,#REF!,0),3)</f>
        <v>#N/A</v>
      </c>
      <c r="AC293" t="s">
        <v>2715</v>
      </c>
    </row>
    <row r="294" spans="1:29" ht="150" x14ac:dyDescent="0.25">
      <c r="A294" s="69" t="s">
        <v>2712</v>
      </c>
      <c r="B294" s="72" t="s">
        <v>2713</v>
      </c>
      <c r="C294" s="48" t="s">
        <v>1674</v>
      </c>
      <c r="D294">
        <v>10200</v>
      </c>
      <c r="Z294" s="49" t="s">
        <v>2718</v>
      </c>
      <c r="AA294" s="49" t="e">
        <f>INDEX(#REF!,MATCH(X294,#REF!,0),3)</f>
        <v>#N/A</v>
      </c>
      <c r="AB294" s="49" t="e">
        <f>INDEX(#REF!,MATCH(Y294,#REF!,0),3)</f>
        <v>#N/A</v>
      </c>
      <c r="AC294" t="s">
        <v>2719</v>
      </c>
    </row>
    <row r="295" spans="1:29" ht="60" x14ac:dyDescent="0.25">
      <c r="A295" s="70" t="s">
        <v>2716</v>
      </c>
      <c r="B295" s="71" t="s">
        <v>2717</v>
      </c>
      <c r="C295" s="48" t="s">
        <v>1674</v>
      </c>
      <c r="D295">
        <v>10201</v>
      </c>
      <c r="Z295" s="49" t="s">
        <v>2722</v>
      </c>
      <c r="AA295" s="49" t="e">
        <f>INDEX(#REF!,MATCH(X295,#REF!,0),3)</f>
        <v>#N/A</v>
      </c>
      <c r="AB295" s="49" t="e">
        <f>INDEX(#REF!,MATCH(Y295,#REF!,0),3)</f>
        <v>#N/A</v>
      </c>
      <c r="AC295" t="s">
        <v>2723</v>
      </c>
    </row>
    <row r="296" spans="1:29" ht="120" x14ac:dyDescent="0.25">
      <c r="A296" s="69" t="s">
        <v>2720</v>
      </c>
      <c r="B296" s="72" t="s">
        <v>2721</v>
      </c>
      <c r="C296" s="48" t="s">
        <v>1674</v>
      </c>
      <c r="D296">
        <v>10202</v>
      </c>
      <c r="Z296" s="49" t="s">
        <v>2726</v>
      </c>
      <c r="AA296" s="49" t="e">
        <f>INDEX(#REF!,MATCH(X296,#REF!,0),3)</f>
        <v>#N/A</v>
      </c>
      <c r="AB296" s="49" t="e">
        <f>INDEX(#REF!,MATCH(Y296,#REF!,0),3)</f>
        <v>#N/A</v>
      </c>
      <c r="AC296" t="s">
        <v>2727</v>
      </c>
    </row>
    <row r="297" spans="1:29" ht="90" x14ac:dyDescent="0.25">
      <c r="A297" s="70" t="s">
        <v>2724</v>
      </c>
      <c r="B297" s="71" t="s">
        <v>2725</v>
      </c>
      <c r="C297" s="48" t="s">
        <v>1674</v>
      </c>
      <c r="D297">
        <v>2</v>
      </c>
      <c r="Z297" s="49" t="s">
        <v>2730</v>
      </c>
      <c r="AA297" s="49" t="e">
        <f>INDEX(#REF!,MATCH(X297,#REF!,0),3)</f>
        <v>#N/A</v>
      </c>
      <c r="AB297" s="49" t="e">
        <f>INDEX(#REF!,MATCH(Y297,#REF!,0),3)</f>
        <v>#N/A</v>
      </c>
      <c r="AC297" t="s">
        <v>2731</v>
      </c>
    </row>
    <row r="298" spans="1:29" ht="90" x14ac:dyDescent="0.25">
      <c r="A298" s="69" t="s">
        <v>2728</v>
      </c>
      <c r="B298" s="72" t="s">
        <v>2729</v>
      </c>
      <c r="C298" s="48" t="s">
        <v>1674</v>
      </c>
      <c r="D298">
        <v>20100</v>
      </c>
    </row>
    <row r="299" spans="1:29" ht="45" x14ac:dyDescent="0.25">
      <c r="A299" s="70" t="s">
        <v>2732</v>
      </c>
      <c r="B299" s="71" t="s">
        <v>2733</v>
      </c>
      <c r="C299" s="48" t="s">
        <v>1674</v>
      </c>
      <c r="D299">
        <v>20200</v>
      </c>
    </row>
    <row r="300" spans="1:29" ht="90" x14ac:dyDescent="0.25">
      <c r="A300" s="69" t="s">
        <v>2734</v>
      </c>
      <c r="B300" s="72" t="s">
        <v>2735</v>
      </c>
      <c r="C300" s="48" t="s">
        <v>1674</v>
      </c>
      <c r="D300">
        <v>3</v>
      </c>
    </row>
    <row r="301" spans="1:29" ht="60" x14ac:dyDescent="0.25">
      <c r="A301" s="70" t="s">
        <v>2736</v>
      </c>
      <c r="B301" s="71" t="s">
        <v>2737</v>
      </c>
      <c r="C301" s="48" t="s">
        <v>1674</v>
      </c>
      <c r="D301">
        <v>30100</v>
      </c>
    </row>
    <row r="302" spans="1:29" ht="105" x14ac:dyDescent="0.25">
      <c r="A302" s="69" t="s">
        <v>2738</v>
      </c>
      <c r="B302" s="72" t="s">
        <v>2739</v>
      </c>
      <c r="C302" s="48" t="s">
        <v>1674</v>
      </c>
      <c r="D302">
        <v>30200</v>
      </c>
    </row>
    <row r="303" spans="1:29" ht="45" x14ac:dyDescent="0.25">
      <c r="A303" s="70" t="s">
        <v>2740</v>
      </c>
      <c r="B303" s="71" t="s">
        <v>2741</v>
      </c>
      <c r="C303" s="48" t="s">
        <v>1674</v>
      </c>
      <c r="D303">
        <v>4</v>
      </c>
    </row>
    <row r="304" spans="1:29" ht="60" x14ac:dyDescent="0.25">
      <c r="A304" s="69" t="s">
        <v>2742</v>
      </c>
      <c r="B304" s="72" t="s">
        <v>2743</v>
      </c>
      <c r="C304" s="48" t="s">
        <v>1674</v>
      </c>
      <c r="D304">
        <v>5</v>
      </c>
    </row>
    <row r="305" spans="1:4" ht="45" x14ac:dyDescent="0.25">
      <c r="A305" s="70" t="s">
        <v>2744</v>
      </c>
      <c r="B305" s="71" t="s">
        <v>2745</v>
      </c>
      <c r="C305" s="48" t="s">
        <v>1674</v>
      </c>
      <c r="D305">
        <v>50100</v>
      </c>
    </row>
    <row r="306" spans="1:4" ht="75" x14ac:dyDescent="0.25">
      <c r="A306" s="69" t="s">
        <v>2746</v>
      </c>
      <c r="B306" s="72" t="s">
        <v>2747</v>
      </c>
      <c r="C306" s="48" t="s">
        <v>1674</v>
      </c>
      <c r="D306">
        <v>50200</v>
      </c>
    </row>
    <row r="307" spans="1:4" ht="90" x14ac:dyDescent="0.25">
      <c r="A307" s="70" t="s">
        <v>2748</v>
      </c>
      <c r="B307" s="71" t="s">
        <v>2749</v>
      </c>
      <c r="C307" s="48" t="s">
        <v>1674</v>
      </c>
      <c r="D307">
        <v>50300</v>
      </c>
    </row>
    <row r="308" spans="1:4" ht="165" x14ac:dyDescent="0.25">
      <c r="A308" s="69" t="s">
        <v>2750</v>
      </c>
      <c r="B308" s="72" t="s">
        <v>2751</v>
      </c>
      <c r="C308" s="48" t="s">
        <v>1674</v>
      </c>
      <c r="D308">
        <v>6</v>
      </c>
    </row>
    <row r="309" spans="1:4" ht="90" x14ac:dyDescent="0.25">
      <c r="A309" s="70" t="s">
        <v>2752</v>
      </c>
      <c r="B309" s="71" t="s">
        <v>2753</v>
      </c>
      <c r="C309" s="48" t="s">
        <v>1674</v>
      </c>
      <c r="D309">
        <v>7</v>
      </c>
    </row>
    <row r="310" spans="1:4" ht="60" x14ac:dyDescent="0.25">
      <c r="A310" s="69" t="s">
        <v>2754</v>
      </c>
      <c r="B310" s="72" t="s">
        <v>2755</v>
      </c>
      <c r="C310" s="48" t="s">
        <v>1674</v>
      </c>
      <c r="D310">
        <v>8</v>
      </c>
    </row>
    <row r="311" spans="1:4" ht="60" x14ac:dyDescent="0.25">
      <c r="A311" s="70" t="s">
        <v>2756</v>
      </c>
      <c r="B311" s="71" t="s">
        <v>2757</v>
      </c>
      <c r="C311" s="48" t="s">
        <v>1674</v>
      </c>
      <c r="D311">
        <v>9</v>
      </c>
    </row>
    <row r="312" spans="1:4" ht="150" x14ac:dyDescent="0.25">
      <c r="A312" s="69" t="s">
        <v>2758</v>
      </c>
      <c r="B312" s="72" t="s">
        <v>2759</v>
      </c>
      <c r="C312" s="48" t="s">
        <v>1674</v>
      </c>
      <c r="D312">
        <v>10</v>
      </c>
    </row>
    <row r="313" spans="1:4" ht="30" x14ac:dyDescent="0.25">
      <c r="A313" s="70" t="s">
        <v>2760</v>
      </c>
      <c r="B313" s="71" t="s">
        <v>2761</v>
      </c>
      <c r="C313" s="48" t="s">
        <v>1674</v>
      </c>
      <c r="D313">
        <v>11</v>
      </c>
    </row>
    <row r="314" spans="1:4" ht="135" x14ac:dyDescent="0.25">
      <c r="A314" s="69" t="s">
        <v>2762</v>
      </c>
      <c r="B314" s="72" t="s">
        <v>2763</v>
      </c>
      <c r="C314" s="48" t="s">
        <v>1674</v>
      </c>
      <c r="D314">
        <v>110100</v>
      </c>
    </row>
    <row r="315" spans="1:4" ht="75" x14ac:dyDescent="0.25">
      <c r="A315" s="70" t="s">
        <v>2764</v>
      </c>
      <c r="B315" s="71" t="s">
        <v>2765</v>
      </c>
      <c r="C315" s="48" t="s">
        <v>1674</v>
      </c>
      <c r="D315">
        <v>110200</v>
      </c>
    </row>
    <row r="316" spans="1:4" ht="90" x14ac:dyDescent="0.25">
      <c r="A316" s="69" t="s">
        <v>2766</v>
      </c>
      <c r="B316" s="72" t="s">
        <v>2767</v>
      </c>
      <c r="C316" s="48" t="s">
        <v>1674</v>
      </c>
      <c r="D316">
        <v>110300</v>
      </c>
    </row>
    <row r="317" spans="1:4" ht="90" x14ac:dyDescent="0.25">
      <c r="A317" s="70" t="s">
        <v>2768</v>
      </c>
      <c r="B317" s="71" t="s">
        <v>2769</v>
      </c>
      <c r="C317" s="48" t="s">
        <v>1674</v>
      </c>
      <c r="D317">
        <v>12</v>
      </c>
    </row>
    <row r="318" spans="1:4" ht="75" x14ac:dyDescent="0.25">
      <c r="A318" s="69" t="s">
        <v>2770</v>
      </c>
      <c r="B318" s="72" t="s">
        <v>2771</v>
      </c>
      <c r="C318" s="48" t="s">
        <v>1674</v>
      </c>
      <c r="D318">
        <v>120100</v>
      </c>
    </row>
    <row r="319" spans="1:4" ht="105" x14ac:dyDescent="0.25">
      <c r="A319" s="70" t="s">
        <v>2772</v>
      </c>
      <c r="B319" s="71" t="s">
        <v>2773</v>
      </c>
      <c r="C319" s="48" t="s">
        <v>1674</v>
      </c>
      <c r="D319">
        <v>120200</v>
      </c>
    </row>
    <row r="320" spans="1:4" ht="105" x14ac:dyDescent="0.25">
      <c r="A320" s="69" t="s">
        <v>2774</v>
      </c>
      <c r="B320" s="72" t="s">
        <v>2775</v>
      </c>
      <c r="C320" s="48" t="s">
        <v>1674</v>
      </c>
      <c r="D320">
        <v>120301</v>
      </c>
    </row>
    <row r="321" spans="1:4" ht="135" x14ac:dyDescent="0.25">
      <c r="A321" s="70" t="s">
        <v>2776</v>
      </c>
      <c r="B321" s="71" t="s">
        <v>2777</v>
      </c>
      <c r="C321" s="48" t="s">
        <v>1674</v>
      </c>
      <c r="D321">
        <v>120302</v>
      </c>
    </row>
    <row r="322" spans="1:4" ht="150" x14ac:dyDescent="0.25">
      <c r="A322" s="69" t="s">
        <v>2778</v>
      </c>
      <c r="B322" s="72" t="s">
        <v>2779</v>
      </c>
      <c r="C322" s="48" t="s">
        <v>2782</v>
      </c>
      <c r="D322">
        <v>120303</v>
      </c>
    </row>
    <row r="323" spans="1:4" ht="150" x14ac:dyDescent="0.25">
      <c r="A323" s="70" t="s">
        <v>2780</v>
      </c>
      <c r="B323" s="71" t="s">
        <v>2781</v>
      </c>
      <c r="C323" s="48" t="s">
        <v>1674</v>
      </c>
      <c r="D323">
        <v>120304</v>
      </c>
    </row>
    <row r="324" spans="1:4" ht="285" x14ac:dyDescent="0.25">
      <c r="A324" s="69" t="s">
        <v>2783</v>
      </c>
      <c r="B324" s="72" t="s">
        <v>2784</v>
      </c>
      <c r="C324" s="48" t="s">
        <v>1674</v>
      </c>
      <c r="D324">
        <v>120400</v>
      </c>
    </row>
    <row r="325" spans="1:4" ht="180" x14ac:dyDescent="0.25">
      <c r="A325" s="70" t="s">
        <v>2785</v>
      </c>
      <c r="B325" s="71" t="s">
        <v>2786</v>
      </c>
      <c r="C325" s="48" t="s">
        <v>2789</v>
      </c>
      <c r="D325">
        <v>120500</v>
      </c>
    </row>
    <row r="326" spans="1:4" ht="90" x14ac:dyDescent="0.25">
      <c r="A326" s="69" t="s">
        <v>2787</v>
      </c>
      <c r="B326" s="72" t="s">
        <v>2788</v>
      </c>
      <c r="C326" s="48" t="s">
        <v>1674</v>
      </c>
      <c r="D326">
        <v>2</v>
      </c>
    </row>
    <row r="327" spans="1:4" ht="90" x14ac:dyDescent="0.25">
      <c r="A327" s="70" t="s">
        <v>2790</v>
      </c>
      <c r="B327" s="71" t="s">
        <v>2791</v>
      </c>
      <c r="C327" s="48" t="s">
        <v>1674</v>
      </c>
      <c r="D327">
        <v>7</v>
      </c>
    </row>
    <row r="328" spans="1:4" ht="150" x14ac:dyDescent="0.25">
      <c r="A328" s="69" t="s">
        <v>2792</v>
      </c>
      <c r="B328" s="72" t="s">
        <v>2793</v>
      </c>
      <c r="C328" s="48" t="s">
        <v>1674</v>
      </c>
      <c r="D328">
        <v>12</v>
      </c>
    </row>
    <row r="329" spans="1:4" ht="60" x14ac:dyDescent="0.25">
      <c r="A329" s="70" t="s">
        <v>2794</v>
      </c>
      <c r="B329" s="71" t="s">
        <v>2795</v>
      </c>
      <c r="C329" s="48" t="s">
        <v>1674</v>
      </c>
      <c r="D329">
        <v>9</v>
      </c>
    </row>
    <row r="330" spans="1:4" x14ac:dyDescent="0.25">
      <c r="A330" s="69" t="s">
        <v>2796</v>
      </c>
      <c r="B330" s="72" t="s">
        <v>2797</v>
      </c>
      <c r="C330" s="48" t="s">
        <v>1674</v>
      </c>
      <c r="D330">
        <v>10</v>
      </c>
    </row>
    <row r="331" spans="1:4" ht="120" x14ac:dyDescent="0.25">
      <c r="A331" s="70" t="s">
        <v>2798</v>
      </c>
      <c r="B331" s="71" t="s">
        <v>2799</v>
      </c>
      <c r="C331" s="48" t="s">
        <v>1674</v>
      </c>
      <c r="D331">
        <v>13</v>
      </c>
    </row>
    <row r="332" spans="1:4" ht="30" x14ac:dyDescent="0.25">
      <c r="A332" s="69" t="s">
        <v>2800</v>
      </c>
      <c r="B332" s="72" t="s">
        <v>2801</v>
      </c>
      <c r="C332" s="48"/>
    </row>
    <row r="341" spans="4:4" x14ac:dyDescent="0.25">
      <c r="D341" s="47"/>
    </row>
  </sheetData>
  <mergeCells count="6">
    <mergeCell ref="A1:D1"/>
    <mergeCell ref="F1:I1"/>
    <mergeCell ref="K1:N1"/>
    <mergeCell ref="P1:V1"/>
    <mergeCell ref="A48:A49"/>
    <mergeCell ref="B48:B49"/>
  </mergeCells>
  <pageMargins left="0.7" right="0.7" top="0.75" bottom="0.75" header="0.3" footer="0.3"/>
  <pageSetup paperSize="9" orientation="portrait" r:id="rId1"/>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93B5E-FA25-45CC-828C-1844300CFD41}">
  <dimension ref="A1:D260"/>
  <sheetViews>
    <sheetView workbookViewId="0">
      <selection activeCell="B2" sqref="B2"/>
    </sheetView>
  </sheetViews>
  <sheetFormatPr defaultRowHeight="15" x14ac:dyDescent="0.25"/>
  <cols>
    <col min="1" max="1" width="27.140625" bestFit="1" customWidth="1"/>
    <col min="2" max="2" width="18.85546875" customWidth="1"/>
    <col min="3" max="3" width="50.140625" bestFit="1" customWidth="1"/>
  </cols>
  <sheetData>
    <row r="1" spans="1:4" x14ac:dyDescent="0.25">
      <c r="A1" t="s">
        <v>2802</v>
      </c>
      <c r="B1" t="s">
        <v>2803</v>
      </c>
      <c r="C1" t="s">
        <v>2804</v>
      </c>
      <c r="D1" t="s">
        <v>2805</v>
      </c>
    </row>
    <row r="2" spans="1:4" hidden="1" x14ac:dyDescent="0.25">
      <c r="A2" t="s">
        <v>341</v>
      </c>
      <c r="B2" t="s">
        <v>2806</v>
      </c>
      <c r="C2" t="str">
        <f>S2PQ_relational[[#This Row],[PIGUID]]&amp;S2PQ_relational[[#This Row],[PQGUID]]</f>
        <v>6fcJCXzXQ9ph2xVarzryWe2ov82qEGE6Qa97xh3PRL9y</v>
      </c>
      <c r="D2" t="str">
        <f>IF(INDEX(S2PQ[[S2PQGUID]:[Respuesta]],MATCH(S2PQ_relational[[#This Row],[PQGUID]],S2PQ[S2PQGUID],0),5)="no",S2PQ_relational[[#This Row],[PIGUID]]&amp;"NO","-")</f>
        <v>-</v>
      </c>
    </row>
    <row r="3" spans="1:4" hidden="1" x14ac:dyDescent="0.25">
      <c r="A3" t="s">
        <v>1155</v>
      </c>
      <c r="B3" t="s">
        <v>2807</v>
      </c>
      <c r="C3" t="str">
        <f>S2PQ_relational[[#This Row],[PIGUID]]&amp;S2PQ_relational[[#This Row],[PQGUID]]</f>
        <v>4pkPrjj4SbzLKZl5QPhDuH6HG6XYPsH1coWNMnUs9k4F</v>
      </c>
      <c r="D3" t="str">
        <f>IF(INDEX(S2PQ[[S2PQGUID]:[Respuesta]],MATCH(S2PQ_relational[[#This Row],[PQGUID]],S2PQ[S2PQGUID],0),5)="no",S2PQ_relational[[#This Row],[PIGUID]]&amp;"NO","-")</f>
        <v>-</v>
      </c>
    </row>
    <row r="4" spans="1:4" hidden="1" x14ac:dyDescent="0.25">
      <c r="A4" t="s">
        <v>1089</v>
      </c>
      <c r="B4" t="s">
        <v>2807</v>
      </c>
      <c r="C4" t="str">
        <f>S2PQ_relational[[#This Row],[PIGUID]]&amp;S2PQ_relational[[#This Row],[PQGUID]]</f>
        <v>4yaKBuYGa8qugjHgSZqKTz6HG6XYPsH1coWNMnUs9k4F</v>
      </c>
      <c r="D4" t="str">
        <f>IF(INDEX(S2PQ[[S2PQGUID]:[Respuesta]],MATCH(S2PQ_relational[[#This Row],[PQGUID]],S2PQ[S2PQGUID],0),5)="no",S2PQ_relational[[#This Row],[PIGUID]]&amp;"NO","-")</f>
        <v>-</v>
      </c>
    </row>
    <row r="5" spans="1:4" hidden="1" x14ac:dyDescent="0.25">
      <c r="A5" t="s">
        <v>1111</v>
      </c>
      <c r="B5" t="s">
        <v>2807</v>
      </c>
      <c r="C5" t="str">
        <f>S2PQ_relational[[#This Row],[PIGUID]]&amp;S2PQ_relational[[#This Row],[PQGUID]]</f>
        <v>3qlD18BAd3cs64dEShVV8t6HG6XYPsH1coWNMnUs9k4F</v>
      </c>
      <c r="D5" t="str">
        <f>IF(INDEX(S2PQ[[S2PQGUID]:[Respuesta]],MATCH(S2PQ_relational[[#This Row],[PQGUID]],S2PQ[S2PQGUID],0),5)="no",S2PQ_relational[[#This Row],[PIGUID]]&amp;"NO","-")</f>
        <v>-</v>
      </c>
    </row>
    <row r="6" spans="1:4" hidden="1" x14ac:dyDescent="0.25">
      <c r="A6" t="s">
        <v>1131</v>
      </c>
      <c r="B6" t="s">
        <v>2807</v>
      </c>
      <c r="C6" t="str">
        <f>S2PQ_relational[[#This Row],[PIGUID]]&amp;S2PQ_relational[[#This Row],[PQGUID]]</f>
        <v>c8p3E0lkv3zRqG9G3HOr16HG6XYPsH1coWNMnUs9k4F</v>
      </c>
      <c r="D6" t="str">
        <f>IF(INDEX(S2PQ[[S2PQGUID]:[Respuesta]],MATCH(S2PQ_relational[[#This Row],[PQGUID]],S2PQ[S2PQGUID],0),5)="no",S2PQ_relational[[#This Row],[PIGUID]]&amp;"NO","-")</f>
        <v>-</v>
      </c>
    </row>
    <row r="7" spans="1:4" hidden="1" x14ac:dyDescent="0.25">
      <c r="A7" t="s">
        <v>1118</v>
      </c>
      <c r="B7" t="s">
        <v>2807</v>
      </c>
      <c r="C7" t="str">
        <f>S2PQ_relational[[#This Row],[PIGUID]]&amp;S2PQ_relational[[#This Row],[PQGUID]]</f>
        <v>471JQfVBXmckPHqlGntNEM6HG6XYPsH1coWNMnUs9k4F</v>
      </c>
      <c r="D7" t="str">
        <f>IF(INDEX(S2PQ[[S2PQGUID]:[Respuesta]],MATCH(S2PQ_relational[[#This Row],[PQGUID]],S2PQ[S2PQGUID],0),5)="no",S2PQ_relational[[#This Row],[PIGUID]]&amp;"NO","-")</f>
        <v>-</v>
      </c>
    </row>
    <row r="8" spans="1:4" hidden="1" x14ac:dyDescent="0.25">
      <c r="A8" t="s">
        <v>1404</v>
      </c>
      <c r="B8" t="s">
        <v>2807</v>
      </c>
      <c r="C8" t="str">
        <f>S2PQ_relational[[#This Row],[PIGUID]]&amp;S2PQ_relational[[#This Row],[PQGUID]]</f>
        <v>3zgEUbyiPx4XRvSMkUP9vd6HG6XYPsH1coWNMnUs9k4F</v>
      </c>
      <c r="D8" t="str">
        <f>IF(INDEX(S2PQ[[S2PQGUID]:[Respuesta]],MATCH(S2PQ_relational[[#This Row],[PQGUID]],S2PQ[S2PQGUID],0),5)="no",S2PQ_relational[[#This Row],[PIGUID]]&amp;"NO","-")</f>
        <v>-</v>
      </c>
    </row>
    <row r="9" spans="1:4" hidden="1" x14ac:dyDescent="0.25">
      <c r="A9" t="s">
        <v>1137</v>
      </c>
      <c r="B9" t="s">
        <v>2807</v>
      </c>
      <c r="C9" t="str">
        <f>S2PQ_relational[[#This Row],[PIGUID]]&amp;S2PQ_relational[[#This Row],[PQGUID]]</f>
        <v>BC6PuwLdEtfQJO5o3qpIp6HG6XYPsH1coWNMnUs9k4F</v>
      </c>
      <c r="D9" t="str">
        <f>IF(INDEX(S2PQ[[S2PQGUID]:[Respuesta]],MATCH(S2PQ_relational[[#This Row],[PQGUID]],S2PQ[S2PQGUID],0),5)="no",S2PQ_relational[[#This Row],[PIGUID]]&amp;"NO","-")</f>
        <v>-</v>
      </c>
    </row>
    <row r="10" spans="1:4" hidden="1" x14ac:dyDescent="0.25">
      <c r="A10" t="s">
        <v>1143</v>
      </c>
      <c r="B10" t="s">
        <v>2807</v>
      </c>
      <c r="C10" t="str">
        <f>S2PQ_relational[[#This Row],[PIGUID]]&amp;S2PQ_relational[[#This Row],[PQGUID]]</f>
        <v>6tP2xYb5sKghcbGFicah1B6HG6XYPsH1coWNMnUs9k4F</v>
      </c>
      <c r="D10" t="str">
        <f>IF(INDEX(S2PQ[[S2PQGUID]:[Respuesta]],MATCH(S2PQ_relational[[#This Row],[PQGUID]],S2PQ[S2PQGUID],0),5)="no",S2PQ_relational[[#This Row],[PIGUID]]&amp;"NO","-")</f>
        <v>-</v>
      </c>
    </row>
    <row r="11" spans="1:4" hidden="1" x14ac:dyDescent="0.25">
      <c r="A11" t="s">
        <v>400</v>
      </c>
      <c r="B11" t="s">
        <v>2807</v>
      </c>
      <c r="C11" t="str">
        <f>S2PQ_relational[[#This Row],[PIGUID]]&amp;S2PQ_relational[[#This Row],[PQGUID]]</f>
        <v>S68T9UgfEOsnr4eUjqyh06HG6XYPsH1coWNMnUs9k4F</v>
      </c>
      <c r="D11" t="str">
        <f>IF(INDEX(S2PQ[[S2PQGUID]:[Respuesta]],MATCH(S2PQ_relational[[#This Row],[PQGUID]],S2PQ[S2PQGUID],0),5)="no",S2PQ_relational[[#This Row],[PIGUID]]&amp;"NO","-")</f>
        <v>-</v>
      </c>
    </row>
    <row r="12" spans="1:4" hidden="1" x14ac:dyDescent="0.25">
      <c r="A12" t="s">
        <v>1125</v>
      </c>
      <c r="B12" t="s">
        <v>2807</v>
      </c>
      <c r="C12" t="str">
        <f>S2PQ_relational[[#This Row],[PIGUID]]&amp;S2PQ_relational[[#This Row],[PQGUID]]</f>
        <v>4NplQ4NPSfZDFUx3gQBbKc6HG6XYPsH1coWNMnUs9k4F</v>
      </c>
      <c r="D12" t="str">
        <f>IF(INDEX(S2PQ[[S2PQGUID]:[Respuesta]],MATCH(S2PQ_relational[[#This Row],[PQGUID]],S2PQ[S2PQGUID],0),5)="no",S2PQ_relational[[#This Row],[PIGUID]]&amp;"NO","-")</f>
        <v>-</v>
      </c>
    </row>
    <row r="13" spans="1:4" hidden="1" x14ac:dyDescent="0.25">
      <c r="A13" t="s">
        <v>987</v>
      </c>
      <c r="B13" t="s">
        <v>2808</v>
      </c>
      <c r="C13" t="str">
        <f>S2PQ_relational[[#This Row],[PIGUID]]&amp;S2PQ_relational[[#This Row],[PQGUID]]</f>
        <v>71yuIZsuKLzreoieA9OmHb1dyNzDryuNF5X9eYQ9zX6M</v>
      </c>
      <c r="D13" t="str">
        <f>IF(INDEX(S2PQ[[S2PQGUID]:[Respuesta]],MATCH(S2PQ_relational[[#This Row],[PQGUID]],S2PQ[S2PQGUID],0),5)="no",S2PQ_relational[[#This Row],[PIGUID]]&amp;"NO","-")</f>
        <v>-</v>
      </c>
    </row>
    <row r="14" spans="1:4" hidden="1" x14ac:dyDescent="0.25">
      <c r="A14" t="s">
        <v>848</v>
      </c>
      <c r="B14" t="s">
        <v>2808</v>
      </c>
      <c r="C14" t="str">
        <f>S2PQ_relational[[#This Row],[PIGUID]]&amp;S2PQ_relational[[#This Row],[PQGUID]]</f>
        <v>2zG9VNeFUC1tsRWlLNR4fQ1dyNzDryuNF5X9eYQ9zX6M</v>
      </c>
      <c r="D14" t="str">
        <f>IF(INDEX(S2PQ[[S2PQGUID]:[Respuesta]],MATCH(S2PQ_relational[[#This Row],[PQGUID]],S2PQ[S2PQGUID],0),5)="no",S2PQ_relational[[#This Row],[PIGUID]]&amp;"NO","-")</f>
        <v>-</v>
      </c>
    </row>
    <row r="15" spans="1:4" x14ac:dyDescent="0.25">
      <c r="A15" t="s">
        <v>812</v>
      </c>
      <c r="B15" t="s">
        <v>2809</v>
      </c>
      <c r="C15" t="str">
        <f>S2PQ_relational[[#This Row],[PIGUID]]&amp;S2PQ_relational[[#This Row],[PQGUID]]</f>
        <v>5lUG9MCnmbqQuE7GCzd9Gw2yXFJzIdqKK8uQxdr4Zrt9</v>
      </c>
      <c r="D15" t="str">
        <f>IF(INDEX(S2PQ[[S2PQGUID]:[Respuesta]],MATCH(S2PQ_relational[[#This Row],[PQGUID]],S2PQ[S2PQGUID],0),5)="no",S2PQ_relational[[#This Row],[PIGUID]]&amp;"NO","-")</f>
        <v>-</v>
      </c>
    </row>
    <row r="16" spans="1:4" x14ac:dyDescent="0.25">
      <c r="A16" t="s">
        <v>818</v>
      </c>
      <c r="B16" t="s">
        <v>2809</v>
      </c>
      <c r="C16" t="str">
        <f>S2PQ_relational[[#This Row],[PIGUID]]&amp;S2PQ_relational[[#This Row],[PQGUID]]</f>
        <v>3pltv0tUDnK1SYt2mwMoCN2yXFJzIdqKK8uQxdr4Zrt9</v>
      </c>
      <c r="D16" t="str">
        <f>IF(INDEX(S2PQ[[S2PQGUID]:[Respuesta]],MATCH(S2PQ_relational[[#This Row],[PQGUID]],S2PQ[S2PQGUID],0),5)="no",S2PQ_relational[[#This Row],[PIGUID]]&amp;"NO","-")</f>
        <v>-</v>
      </c>
    </row>
    <row r="17" spans="1:4" x14ac:dyDescent="0.25">
      <c r="A17" t="s">
        <v>824</v>
      </c>
      <c r="B17" t="s">
        <v>2809</v>
      </c>
      <c r="C17" t="str">
        <f>S2PQ_relational[[#This Row],[PIGUID]]&amp;S2PQ_relational[[#This Row],[PQGUID]]</f>
        <v>77p115MaHGlynSHB7tUliX2yXFJzIdqKK8uQxdr4Zrt9</v>
      </c>
      <c r="D17" t="str">
        <f>IF(INDEX(S2PQ[[S2PQGUID]:[Respuesta]],MATCH(S2PQ_relational[[#This Row],[PQGUID]],S2PQ[S2PQGUID],0),5)="no",S2PQ_relational[[#This Row],[PIGUID]]&amp;"NO","-")</f>
        <v>-</v>
      </c>
    </row>
    <row r="18" spans="1:4" x14ac:dyDescent="0.25">
      <c r="A18" t="s">
        <v>732</v>
      </c>
      <c r="B18" t="s">
        <v>2809</v>
      </c>
      <c r="C18" t="str">
        <f>S2PQ_relational[[#This Row],[PIGUID]]&amp;S2PQ_relational[[#This Row],[PQGUID]]</f>
        <v>4dY9SMKOj2JoujtWU5jF8Q2yXFJzIdqKK8uQxdr4Zrt9</v>
      </c>
      <c r="D18" t="str">
        <f>IF(INDEX(S2PQ[[S2PQGUID]:[Respuesta]],MATCH(S2PQ_relational[[#This Row],[PQGUID]],S2PQ[S2PQGUID],0),5)="no",S2PQ_relational[[#This Row],[PIGUID]]&amp;"NO","-")</f>
        <v>-</v>
      </c>
    </row>
    <row r="19" spans="1:4" x14ac:dyDescent="0.25">
      <c r="A19" t="s">
        <v>708</v>
      </c>
      <c r="B19" t="s">
        <v>2809</v>
      </c>
      <c r="C19" t="str">
        <f>S2PQ_relational[[#This Row],[PIGUID]]&amp;S2PQ_relational[[#This Row],[PQGUID]]</f>
        <v>4gaFPH9Pxfnx0E0q6XxpSS2yXFJzIdqKK8uQxdr4Zrt9</v>
      </c>
      <c r="D19" t="str">
        <f>IF(INDEX(S2PQ[[S2PQGUID]:[Respuesta]],MATCH(S2PQ_relational[[#This Row],[PQGUID]],S2PQ[S2PQGUID],0),5)="no",S2PQ_relational[[#This Row],[PIGUID]]&amp;"NO","-")</f>
        <v>-</v>
      </c>
    </row>
    <row r="20" spans="1:4" x14ac:dyDescent="0.25">
      <c r="A20" t="s">
        <v>903</v>
      </c>
      <c r="B20" t="s">
        <v>2809</v>
      </c>
      <c r="C20" t="str">
        <f>S2PQ_relational[[#This Row],[PIGUID]]&amp;S2PQ_relational[[#This Row],[PQGUID]]</f>
        <v>2EeKr0cRpkMdlHKWjaJrmu2yXFJzIdqKK8uQxdr4Zrt9</v>
      </c>
      <c r="D20" t="str">
        <f>IF(INDEX(S2PQ[[S2PQGUID]:[Respuesta]],MATCH(S2PQ_relational[[#This Row],[PQGUID]],S2PQ[S2PQGUID],0),5)="no",S2PQ_relational[[#This Row],[PIGUID]]&amp;"NO","-")</f>
        <v>-</v>
      </c>
    </row>
    <row r="21" spans="1:4" x14ac:dyDescent="0.25">
      <c r="A21" t="s">
        <v>885</v>
      </c>
      <c r="B21" t="s">
        <v>2809</v>
      </c>
      <c r="C21" t="str">
        <f>S2PQ_relational[[#This Row],[PIGUID]]&amp;S2PQ_relational[[#This Row],[PQGUID]]</f>
        <v>3wkqT6nxWRS4HyN7cHieYS2yXFJzIdqKK8uQxdr4Zrt9</v>
      </c>
      <c r="D21" t="str">
        <f>IF(INDEX(S2PQ[[S2PQGUID]:[Respuesta]],MATCH(S2PQ_relational[[#This Row],[PQGUID]],S2PQ[S2PQGUID],0),5)="no",S2PQ_relational[[#This Row],[PIGUID]]&amp;"NO","-")</f>
        <v>-</v>
      </c>
    </row>
    <row r="22" spans="1:4" x14ac:dyDescent="0.25">
      <c r="A22" t="s">
        <v>873</v>
      </c>
      <c r="B22" t="s">
        <v>2809</v>
      </c>
      <c r="C22" t="str">
        <f>S2PQ_relational[[#This Row],[PIGUID]]&amp;S2PQ_relational[[#This Row],[PQGUID]]</f>
        <v>10UmMjE3JrA2ROUCgy7klS2yXFJzIdqKK8uQxdr4Zrt9</v>
      </c>
      <c r="D22" t="str">
        <f>IF(INDEX(S2PQ[[S2PQGUID]:[Respuesta]],MATCH(S2PQ_relational[[#This Row],[PQGUID]],S2PQ[S2PQGUID],0),5)="no",S2PQ_relational[[#This Row],[PIGUID]]&amp;"NO","-")</f>
        <v>-</v>
      </c>
    </row>
    <row r="23" spans="1:4" x14ac:dyDescent="0.25">
      <c r="A23" t="s">
        <v>927</v>
      </c>
      <c r="B23" t="s">
        <v>2809</v>
      </c>
      <c r="C23" t="str">
        <f>S2PQ_relational[[#This Row],[PIGUID]]&amp;S2PQ_relational[[#This Row],[PQGUID]]</f>
        <v>30KQ7BMrjPOcVv2zReijF12yXFJzIdqKK8uQxdr4Zrt9</v>
      </c>
      <c r="D23" t="str">
        <f>IF(INDEX(S2PQ[[S2PQGUID]:[Respuesta]],MATCH(S2PQ_relational[[#This Row],[PQGUID]],S2PQ[S2PQGUID],0),5)="no",S2PQ_relational[[#This Row],[PIGUID]]&amp;"NO","-")</f>
        <v>-</v>
      </c>
    </row>
    <row r="24" spans="1:4" x14ac:dyDescent="0.25">
      <c r="A24" t="s">
        <v>945</v>
      </c>
      <c r="B24" t="s">
        <v>2809</v>
      </c>
      <c r="C24" t="str">
        <f>S2PQ_relational[[#This Row],[PIGUID]]&amp;S2PQ_relational[[#This Row],[PQGUID]]</f>
        <v>2SqnO5ahT4LjMzl7zt0N4T2yXFJzIdqKK8uQxdr4Zrt9</v>
      </c>
      <c r="D24" t="str">
        <f>IF(INDEX(S2PQ[[S2PQGUID]:[Respuesta]],MATCH(S2PQ_relational[[#This Row],[PQGUID]],S2PQ[S2PQGUID],0),5)="no",S2PQ_relational[[#This Row],[PIGUID]]&amp;"NO","-")</f>
        <v>-</v>
      </c>
    </row>
    <row r="25" spans="1:4" hidden="1" x14ac:dyDescent="0.25">
      <c r="A25" t="s">
        <v>232</v>
      </c>
      <c r="B25" t="s">
        <v>2810</v>
      </c>
      <c r="C25" t="str">
        <f>S2PQ_relational[[#This Row],[PIGUID]]&amp;S2PQ_relational[[#This Row],[PQGUID]]</f>
        <v>1oKGj8Oz0UnNzFcnyaoDUC01gXNYRyznYN2X6gYOfzLQ</v>
      </c>
      <c r="D25" t="str">
        <f>IF(INDEX(S2PQ[[S2PQGUID]:[Respuesta]],MATCH(S2PQ_relational[[#This Row],[PQGUID]],S2PQ[S2PQGUID],0),5)="no",S2PQ_relational[[#This Row],[PIGUID]]&amp;"NO","-")</f>
        <v>-</v>
      </c>
    </row>
    <row r="26" spans="1:4" hidden="1" x14ac:dyDescent="0.25">
      <c r="A26" t="s">
        <v>226</v>
      </c>
      <c r="B26" t="s">
        <v>2810</v>
      </c>
      <c r="C26" t="str">
        <f>S2PQ_relational[[#This Row],[PIGUID]]&amp;S2PQ_relational[[#This Row],[PQGUID]]</f>
        <v>3esDFyvKXumsSq8Xdi8o7E01gXNYRyznYN2X6gYOfzLQ</v>
      </c>
      <c r="D26" t="str">
        <f>IF(INDEX(S2PQ[[S2PQGUID]:[Respuesta]],MATCH(S2PQ_relational[[#This Row],[PQGUID]],S2PQ[S2PQGUID],0),5)="no",S2PQ_relational[[#This Row],[PIGUID]]&amp;"NO","-")</f>
        <v>-</v>
      </c>
    </row>
    <row r="27" spans="1:4" hidden="1" x14ac:dyDescent="0.25">
      <c r="A27" t="s">
        <v>239</v>
      </c>
      <c r="B27" t="s">
        <v>2810</v>
      </c>
      <c r="C27" t="str">
        <f>S2PQ_relational[[#This Row],[PIGUID]]&amp;S2PQ_relational[[#This Row],[PQGUID]]</f>
        <v>3QQ7JYCwJ92qESN6qZ6Pof01gXNYRyznYN2X6gYOfzLQ</v>
      </c>
      <c r="D27" t="str">
        <f>IF(INDEX(S2PQ[[S2PQGUID]:[Respuesta]],MATCH(S2PQ_relational[[#This Row],[PQGUID]],S2PQ[S2PQGUID],0),5)="no",S2PQ_relational[[#This Row],[PIGUID]]&amp;"NO","-")</f>
        <v>-</v>
      </c>
    </row>
    <row r="28" spans="1:4" hidden="1" x14ac:dyDescent="0.25">
      <c r="A28" t="s">
        <v>217</v>
      </c>
      <c r="B28" t="s">
        <v>2810</v>
      </c>
      <c r="C28" t="str">
        <f>S2PQ_relational[[#This Row],[PIGUID]]&amp;S2PQ_relational[[#This Row],[PQGUID]]</f>
        <v>3QTbnT0fj2kQ9FX016tiQr01gXNYRyznYN2X6gYOfzLQ</v>
      </c>
      <c r="D28" t="str">
        <f>IF(INDEX(S2PQ[[S2PQGUID]:[Respuesta]],MATCH(S2PQ_relational[[#This Row],[PQGUID]],S2PQ[S2PQGUID],0),5)="no",S2PQ_relational[[#This Row],[PIGUID]]&amp;"NO","-")</f>
        <v>-</v>
      </c>
    </row>
    <row r="29" spans="1:4" hidden="1" x14ac:dyDescent="0.25">
      <c r="A29" t="s">
        <v>421</v>
      </c>
      <c r="B29" t="s">
        <v>2810</v>
      </c>
      <c r="C29" t="str">
        <f>S2PQ_relational[[#This Row],[PIGUID]]&amp;S2PQ_relational[[#This Row],[PQGUID]]</f>
        <v>2i2YBI6SiwrTAieA7cJcHQ01gXNYRyznYN2X6gYOfzLQ</v>
      </c>
      <c r="D29" t="str">
        <f>IF(INDEX(S2PQ[[S2PQGUID]:[Respuesta]],MATCH(S2PQ_relational[[#This Row],[PQGUID]],S2PQ[S2PQGUID],0),5)="no",S2PQ_relational[[#This Row],[PIGUID]]&amp;"NO","-")</f>
        <v>-</v>
      </c>
    </row>
    <row r="30" spans="1:4" hidden="1" x14ac:dyDescent="0.25">
      <c r="A30" t="s">
        <v>434</v>
      </c>
      <c r="B30" t="s">
        <v>2810</v>
      </c>
      <c r="C30" t="str">
        <f>S2PQ_relational[[#This Row],[PIGUID]]&amp;S2PQ_relational[[#This Row],[PQGUID]]</f>
        <v>2VMXvqTwLRJDCf3PEo0JLH01gXNYRyznYN2X6gYOfzLQ</v>
      </c>
      <c r="D30" t="str">
        <f>IF(INDEX(S2PQ[[S2PQGUID]:[Respuesta]],MATCH(S2PQ_relational[[#This Row],[PQGUID]],S2PQ[S2PQGUID],0),5)="no",S2PQ_relational[[#This Row],[PIGUID]]&amp;"NO","-")</f>
        <v>-</v>
      </c>
    </row>
    <row r="31" spans="1:4" hidden="1" x14ac:dyDescent="0.25">
      <c r="A31" t="s">
        <v>447</v>
      </c>
      <c r="B31" t="s">
        <v>2810</v>
      </c>
      <c r="C31" t="str">
        <f>S2PQ_relational[[#This Row],[PIGUID]]&amp;S2PQ_relational[[#This Row],[PQGUID]]</f>
        <v>4p0dHNkic3vgGOfmZ0dCoJ01gXNYRyznYN2X6gYOfzLQ</v>
      </c>
      <c r="D31" t="str">
        <f>IF(INDEX(S2PQ[[S2PQGUID]:[Respuesta]],MATCH(S2PQ_relational[[#This Row],[PQGUID]],S2PQ[S2PQGUID],0),5)="no",S2PQ_relational[[#This Row],[PIGUID]]&amp;"NO","-")</f>
        <v>-</v>
      </c>
    </row>
    <row r="32" spans="1:4" hidden="1" x14ac:dyDescent="0.25">
      <c r="A32" t="s">
        <v>428</v>
      </c>
      <c r="B32" t="s">
        <v>2810</v>
      </c>
      <c r="C32" t="str">
        <f>S2PQ_relational[[#This Row],[PIGUID]]&amp;S2PQ_relational[[#This Row],[PQGUID]]</f>
        <v>66SY7CaGuxTrJM2DldReaG01gXNYRyznYN2X6gYOfzLQ</v>
      </c>
      <c r="D32" t="str">
        <f>IF(INDEX(S2PQ[[S2PQGUID]:[Respuesta]],MATCH(S2PQ_relational[[#This Row],[PQGUID]],S2PQ[S2PQGUID],0),5)="no",S2PQ_relational[[#This Row],[PIGUID]]&amp;"NO","-")</f>
        <v>-</v>
      </c>
    </row>
    <row r="33" spans="1:4" hidden="1" x14ac:dyDescent="0.25">
      <c r="A33" t="s">
        <v>453</v>
      </c>
      <c r="B33" t="s">
        <v>2810</v>
      </c>
      <c r="C33" t="str">
        <f>S2PQ_relational[[#This Row],[PIGUID]]&amp;S2PQ_relational[[#This Row],[PQGUID]]</f>
        <v>1RYUKEpcNYM8d7OhNm7Kpw01gXNYRyznYN2X6gYOfzLQ</v>
      </c>
      <c r="D33" t="str">
        <f>IF(INDEX(S2PQ[[S2PQGUID]:[Respuesta]],MATCH(S2PQ_relational[[#This Row],[PQGUID]],S2PQ[S2PQGUID],0),5)="no",S2PQ_relational[[#This Row],[PIGUID]]&amp;"NO","-")</f>
        <v>-</v>
      </c>
    </row>
    <row r="34" spans="1:4" hidden="1" x14ac:dyDescent="0.25">
      <c r="A34" t="s">
        <v>413</v>
      </c>
      <c r="B34" t="s">
        <v>2810</v>
      </c>
      <c r="C34" t="str">
        <f>S2PQ_relational[[#This Row],[PIGUID]]&amp;S2PQ_relational[[#This Row],[PQGUID]]</f>
        <v>2TrR6YqQsaLXmzUWlUbRs901gXNYRyznYN2X6gYOfzLQ</v>
      </c>
      <c r="D34" t="str">
        <f>IF(INDEX(S2PQ[[S2PQGUID]:[Respuesta]],MATCH(S2PQ_relational[[#This Row],[PQGUID]],S2PQ[S2PQGUID],0),5)="no",S2PQ_relational[[#This Row],[PIGUID]]&amp;"NO","-")</f>
        <v>-</v>
      </c>
    </row>
    <row r="35" spans="1:4" hidden="1" x14ac:dyDescent="0.25">
      <c r="A35" t="s">
        <v>459</v>
      </c>
      <c r="B35" t="s">
        <v>2810</v>
      </c>
      <c r="C35" t="str">
        <f>S2PQ_relational[[#This Row],[PIGUID]]&amp;S2PQ_relational[[#This Row],[PQGUID]]</f>
        <v>Ap0lCVLgXNtRdLMSfI7FE01gXNYRyznYN2X6gYOfzLQ</v>
      </c>
      <c r="D35" t="str">
        <f>IF(INDEX(S2PQ[[S2PQGUID]:[Respuesta]],MATCH(S2PQ_relational[[#This Row],[PQGUID]],S2PQ[S2PQGUID],0),5)="no",S2PQ_relational[[#This Row],[PIGUID]]&amp;"NO","-")</f>
        <v>-</v>
      </c>
    </row>
    <row r="36" spans="1:4" hidden="1" x14ac:dyDescent="0.25">
      <c r="A36" t="s">
        <v>466</v>
      </c>
      <c r="B36" t="s">
        <v>2810</v>
      </c>
      <c r="C36" t="str">
        <f>S2PQ_relational[[#This Row],[PIGUID]]&amp;S2PQ_relational[[#This Row],[PQGUID]]</f>
        <v>6JlkZ6XHFnlTfDvJse3Aou01gXNYRyznYN2X6gYOfzLQ</v>
      </c>
      <c r="D36" t="str">
        <f>IF(INDEX(S2PQ[[S2PQGUID]:[Respuesta]],MATCH(S2PQ_relational[[#This Row],[PQGUID]],S2PQ[S2PQGUID],0),5)="no",S2PQ_relational[[#This Row],[PIGUID]]&amp;"NO","-")</f>
        <v>-</v>
      </c>
    </row>
    <row r="37" spans="1:4" hidden="1" x14ac:dyDescent="0.25">
      <c r="A37" t="s">
        <v>472</v>
      </c>
      <c r="B37" t="s">
        <v>2810</v>
      </c>
      <c r="C37" t="str">
        <f>S2PQ_relational[[#This Row],[PIGUID]]&amp;S2PQ_relational[[#This Row],[PQGUID]]</f>
        <v>1XIfAEL1V3tYYly7Bh5yJu01gXNYRyznYN2X6gYOfzLQ</v>
      </c>
      <c r="D37" t="str">
        <f>IF(INDEX(S2PQ[[S2PQGUID]:[Respuesta]],MATCH(S2PQ_relational[[#This Row],[PQGUID]],S2PQ[S2PQGUID],0),5)="no",S2PQ_relational[[#This Row],[PIGUID]]&amp;"NO","-")</f>
        <v>-</v>
      </c>
    </row>
    <row r="38" spans="1:4" hidden="1" x14ac:dyDescent="0.25">
      <c r="A38" t="s">
        <v>484</v>
      </c>
      <c r="B38" t="s">
        <v>2810</v>
      </c>
      <c r="C38" t="str">
        <f>S2PQ_relational[[#This Row],[PIGUID]]&amp;S2PQ_relational[[#This Row],[PQGUID]]</f>
        <v>78rODxtyMFcXYUZDLre5J01gXNYRyznYN2X6gYOfzLQ</v>
      </c>
      <c r="D38" t="str">
        <f>IF(INDEX(S2PQ[[S2PQGUID]:[Respuesta]],MATCH(S2PQ_relational[[#This Row],[PQGUID]],S2PQ[S2PQGUID],0),5)="no",S2PQ_relational[[#This Row],[PIGUID]]&amp;"NO","-")</f>
        <v>-</v>
      </c>
    </row>
    <row r="39" spans="1:4" hidden="1" x14ac:dyDescent="0.25">
      <c r="A39" t="s">
        <v>1125</v>
      </c>
      <c r="B39" t="s">
        <v>2811</v>
      </c>
      <c r="C39" t="str">
        <f>S2PQ_relational[[#This Row],[PIGUID]]&amp;S2PQ_relational[[#This Row],[PQGUID]]</f>
        <v>4NplQ4NPSfZDFUx3gQBbKcHmBJjNYVqGURZ5d0apAgm</v>
      </c>
      <c r="D39" t="str">
        <f>IF(INDEX(S2PQ[[S2PQGUID]:[Respuesta]],MATCH(S2PQ_relational[[#This Row],[PQGUID]],S2PQ[S2PQGUID],0),5)="no",S2PQ_relational[[#This Row],[PIGUID]]&amp;"NO","-")</f>
        <v>-</v>
      </c>
    </row>
    <row r="40" spans="1:4" hidden="1" x14ac:dyDescent="0.25">
      <c r="A40" t="s">
        <v>1359</v>
      </c>
      <c r="B40" t="s">
        <v>2812</v>
      </c>
      <c r="C40" t="str">
        <f>S2PQ_relational[[#This Row],[PIGUID]]&amp;S2PQ_relational[[#This Row],[PQGUID]]</f>
        <v>66oJubG2yJvu0dIxrXERyB4BTizipklqYDFGtwSbitgG</v>
      </c>
      <c r="D40" t="str">
        <f>IF(INDEX(S2PQ[[S2PQGUID]:[Respuesta]],MATCH(S2PQ_relational[[#This Row],[PQGUID]],S2PQ[S2PQGUID],0),5)="no",S2PQ_relational[[#This Row],[PIGUID]]&amp;"NO","-")</f>
        <v>-</v>
      </c>
    </row>
    <row r="41" spans="1:4" hidden="1" x14ac:dyDescent="0.25">
      <c r="A41" t="s">
        <v>1217</v>
      </c>
      <c r="B41" t="s">
        <v>2813</v>
      </c>
      <c r="C41" t="str">
        <f>S2PQ_relational[[#This Row],[PIGUID]]&amp;S2PQ_relational[[#This Row],[PQGUID]]</f>
        <v>7F0M6Tm1fvzlJDu1vWbsVh3tkOXNPlJXI8cdCmpbmVCq</v>
      </c>
      <c r="D41" t="str">
        <f>IF(INDEX(S2PQ[[S2PQGUID]:[Respuesta]],MATCH(S2PQ_relational[[#This Row],[PQGUID]],S2PQ[S2PQGUID],0),5)="no",S2PQ_relational[[#This Row],[PIGUID]]&amp;"NO","-")</f>
        <v>-</v>
      </c>
    </row>
    <row r="42" spans="1:4" hidden="1" x14ac:dyDescent="0.25">
      <c r="A42" t="s">
        <v>1179</v>
      </c>
      <c r="B42" t="s">
        <v>2813</v>
      </c>
      <c r="C42" t="str">
        <f>S2PQ_relational[[#This Row],[PIGUID]]&amp;S2PQ_relational[[#This Row],[PQGUID]]</f>
        <v>4mIqmhyloqtSIADDZOKAhd3tkOXNPlJXI8cdCmpbmVCq</v>
      </c>
      <c r="D42" t="str">
        <f>IF(INDEX(S2PQ[[S2PQGUID]:[Respuesta]],MATCH(S2PQ_relational[[#This Row],[PQGUID]],S2PQ[S2PQGUID],0),5)="no",S2PQ_relational[[#This Row],[PIGUID]]&amp;"NO","-")</f>
        <v>-</v>
      </c>
    </row>
    <row r="43" spans="1:4" hidden="1" x14ac:dyDescent="0.25">
      <c r="A43" t="s">
        <v>1192</v>
      </c>
      <c r="B43" t="s">
        <v>2813</v>
      </c>
      <c r="C43" t="str">
        <f>S2PQ_relational[[#This Row],[PIGUID]]&amp;S2PQ_relational[[#This Row],[PQGUID]]</f>
        <v>3Mc0XGpJujsA7U3R7DZRoW3tkOXNPlJXI8cdCmpbmVCq</v>
      </c>
      <c r="D43" t="str">
        <f>IF(INDEX(S2PQ[[S2PQGUID]:[Respuesta]],MATCH(S2PQ_relational[[#This Row],[PQGUID]],S2PQ[S2PQGUID],0),5)="no",S2PQ_relational[[#This Row],[PIGUID]]&amp;"NO","-")</f>
        <v>-</v>
      </c>
    </row>
    <row r="44" spans="1:4" hidden="1" x14ac:dyDescent="0.25">
      <c r="A44" t="s">
        <v>348</v>
      </c>
      <c r="B44" t="s">
        <v>2814</v>
      </c>
      <c r="C44" t="str">
        <f>S2PQ_relational[[#This Row],[PIGUID]]&amp;S2PQ_relational[[#This Row],[PQGUID]]</f>
        <v>VRG6SrwbVKrZrXujm9crD58k2kPz0K27wGZYEVaI2nt</v>
      </c>
      <c r="D44" t="str">
        <f>IF(INDEX(S2PQ[[S2PQGUID]:[Respuesta]],MATCH(S2PQ_relational[[#This Row],[PQGUID]],S2PQ[S2PQGUID],0),5)="no",S2PQ_relational[[#This Row],[PIGUID]]&amp;"NO","-")</f>
        <v>-</v>
      </c>
    </row>
    <row r="45" spans="1:4" hidden="1" x14ac:dyDescent="0.25">
      <c r="A45" t="s">
        <v>335</v>
      </c>
      <c r="B45" t="s">
        <v>2814</v>
      </c>
      <c r="C45" t="str">
        <f>S2PQ_relational[[#This Row],[PIGUID]]&amp;S2PQ_relational[[#This Row],[PQGUID]]</f>
        <v>4qMozofCzwfrQxuaLOYDm358k2kPz0K27wGZYEVaI2nt</v>
      </c>
      <c r="D45" t="str">
        <f>IF(INDEX(S2PQ[[S2PQGUID]:[Respuesta]],MATCH(S2PQ_relational[[#This Row],[PQGUID]],S2PQ[S2PQGUID],0),5)="no",S2PQ_relational[[#This Row],[PIGUID]]&amp;"NO","-")</f>
        <v>-</v>
      </c>
    </row>
    <row r="46" spans="1:4" hidden="1" x14ac:dyDescent="0.25">
      <c r="A46" t="s">
        <v>355</v>
      </c>
      <c r="B46" t="s">
        <v>2814</v>
      </c>
      <c r="C46" t="str">
        <f>S2PQ_relational[[#This Row],[PIGUID]]&amp;S2PQ_relational[[#This Row],[PQGUID]]</f>
        <v>28AVpmuzhuBjpHdB0yatPU58k2kPz0K27wGZYEVaI2nt</v>
      </c>
      <c r="D46" t="str">
        <f>IF(INDEX(S2PQ[[S2PQGUID]:[Respuesta]],MATCH(S2PQ_relational[[#This Row],[PQGUID]],S2PQ[S2PQGUID],0),5)="no",S2PQ_relational[[#This Row],[PIGUID]]&amp;"NO","-")</f>
        <v>-</v>
      </c>
    </row>
    <row r="47" spans="1:4" hidden="1" x14ac:dyDescent="0.25">
      <c r="A47" t="s">
        <v>368</v>
      </c>
      <c r="B47" t="s">
        <v>2814</v>
      </c>
      <c r="C47" t="str">
        <f>S2PQ_relational[[#This Row],[PIGUID]]&amp;S2PQ_relational[[#This Row],[PQGUID]]</f>
        <v>1GtQAo813EW7rEPDpQKBTh58k2kPz0K27wGZYEVaI2nt</v>
      </c>
      <c r="D47" t="str">
        <f>IF(INDEX(S2PQ[[S2PQGUID]:[Respuesta]],MATCH(S2PQ_relational[[#This Row],[PQGUID]],S2PQ[S2PQGUID],0),5)="no",S2PQ_relational[[#This Row],[PIGUID]]&amp;"NO","-")</f>
        <v>-</v>
      </c>
    </row>
    <row r="48" spans="1:4" hidden="1" x14ac:dyDescent="0.25">
      <c r="A48" t="s">
        <v>374</v>
      </c>
      <c r="B48" t="s">
        <v>2814</v>
      </c>
      <c r="C48" t="str">
        <f>S2PQ_relational[[#This Row],[PIGUID]]&amp;S2PQ_relational[[#This Row],[PQGUID]]</f>
        <v>7nLiadzIVChd9epka2vgwx58k2kPz0K27wGZYEVaI2nt</v>
      </c>
      <c r="D48" t="str">
        <f>IF(INDEX(S2PQ[[S2PQGUID]:[Respuesta]],MATCH(S2PQ_relational[[#This Row],[PQGUID]],S2PQ[S2PQGUID],0),5)="no",S2PQ_relational[[#This Row],[PIGUID]]&amp;"NO","-")</f>
        <v>-</v>
      </c>
    </row>
    <row r="49" spans="1:4" hidden="1" x14ac:dyDescent="0.25">
      <c r="A49" t="s">
        <v>301</v>
      </c>
      <c r="B49" t="s">
        <v>2814</v>
      </c>
      <c r="C49" t="str">
        <f>S2PQ_relational[[#This Row],[PIGUID]]&amp;S2PQ_relational[[#This Row],[PQGUID]]</f>
        <v>6FpvBUQ7VzcYnmXttGoK4c58k2kPz0K27wGZYEVaI2nt</v>
      </c>
      <c r="D49" t="str">
        <f>IF(INDEX(S2PQ[[S2PQGUID]:[Respuesta]],MATCH(S2PQ_relational[[#This Row],[PQGUID]],S2PQ[S2PQGUID],0),5)="no",S2PQ_relational[[#This Row],[PIGUID]]&amp;"NO","-")</f>
        <v>-</v>
      </c>
    </row>
    <row r="50" spans="1:4" hidden="1" x14ac:dyDescent="0.25">
      <c r="A50" t="s">
        <v>315</v>
      </c>
      <c r="B50" t="s">
        <v>2815</v>
      </c>
      <c r="C50" t="str">
        <f>S2PQ_relational[[#This Row],[PIGUID]]&amp;S2PQ_relational[[#This Row],[PQGUID]]</f>
        <v>2Gq1Bnsm9LWSgu0yYPGAqs2EG7MSrrq0x0ejdqKatEm4</v>
      </c>
      <c r="D50" t="str">
        <f>IF(INDEX(S2PQ[[S2PQGUID]:[Respuesta]],MATCH(S2PQ_relational[[#This Row],[PQGUID]],S2PQ[S2PQGUID],0),5)="no",S2PQ_relational[[#This Row],[PIGUID]]&amp;"NO","-")</f>
        <v>-</v>
      </c>
    </row>
    <row r="51" spans="1:4" hidden="1" x14ac:dyDescent="0.25">
      <c r="A51" t="s">
        <v>309</v>
      </c>
      <c r="B51" t="s">
        <v>2815</v>
      </c>
      <c r="C51" t="str">
        <f>S2PQ_relational[[#This Row],[PIGUID]]&amp;S2PQ_relational[[#This Row],[PQGUID]]</f>
        <v>5MOzjWZD4xVF2vLBThyE9Y2EG7MSrrq0x0ejdqKatEm4</v>
      </c>
      <c r="D51" t="str">
        <f>IF(INDEX(S2PQ[[S2PQGUID]:[Respuesta]],MATCH(S2PQ_relational[[#This Row],[PQGUID]],S2PQ[S2PQGUID],0),5)="no",S2PQ_relational[[#This Row],[PIGUID]]&amp;"NO","-")</f>
        <v>-</v>
      </c>
    </row>
    <row r="52" spans="1:4" hidden="1" x14ac:dyDescent="0.25">
      <c r="A52" t="s">
        <v>295</v>
      </c>
      <c r="B52" t="s">
        <v>2815</v>
      </c>
      <c r="C52" t="str">
        <f>S2PQ_relational[[#This Row],[PIGUID]]&amp;S2PQ_relational[[#This Row],[PQGUID]]</f>
        <v>6l5RYwqdioYyMKHR02pOFZ2EG7MSrrq0x0ejdqKatEm4</v>
      </c>
      <c r="D52" t="str">
        <f>IF(INDEX(S2PQ[[S2PQGUID]:[Respuesta]],MATCH(S2PQ_relational[[#This Row],[PQGUID]],S2PQ[S2PQGUID],0),5)="no",S2PQ_relational[[#This Row],[PIGUID]]&amp;"NO","-")</f>
        <v>-</v>
      </c>
    </row>
    <row r="53" spans="1:4" hidden="1" x14ac:dyDescent="0.25">
      <c r="A53" t="s">
        <v>289</v>
      </c>
      <c r="B53" t="s">
        <v>2815</v>
      </c>
      <c r="C53" t="str">
        <f>S2PQ_relational[[#This Row],[PIGUID]]&amp;S2PQ_relational[[#This Row],[PQGUID]]</f>
        <v>wiDViGk5eCDfZFWv76ggY2EG7MSrrq0x0ejdqKatEm4</v>
      </c>
      <c r="D53" t="str">
        <f>IF(INDEX(S2PQ[[S2PQGUID]:[Respuesta]],MATCH(S2PQ_relational[[#This Row],[PQGUID]],S2PQ[S2PQGUID],0),5)="no",S2PQ_relational[[#This Row],[PIGUID]]&amp;"NO","-")</f>
        <v>-</v>
      </c>
    </row>
    <row r="54" spans="1:4" hidden="1" x14ac:dyDescent="0.25">
      <c r="A54" t="s">
        <v>277</v>
      </c>
      <c r="B54" t="s">
        <v>2815</v>
      </c>
      <c r="C54" t="str">
        <f>S2PQ_relational[[#This Row],[PIGUID]]&amp;S2PQ_relational[[#This Row],[PQGUID]]</f>
        <v>5X0lOkdt3EOPLD0fvtyVj72EG7MSrrq0x0ejdqKatEm4</v>
      </c>
      <c r="D54" t="str">
        <f>IF(INDEX(S2PQ[[S2PQGUID]:[Respuesta]],MATCH(S2PQ_relational[[#This Row],[PQGUID]],S2PQ[S2PQGUID],0),5)="no",S2PQ_relational[[#This Row],[PIGUID]]&amp;"NO","-")</f>
        <v>-</v>
      </c>
    </row>
    <row r="55" spans="1:4" hidden="1" x14ac:dyDescent="0.25">
      <c r="A55" t="s">
        <v>283</v>
      </c>
      <c r="B55" t="s">
        <v>2815</v>
      </c>
      <c r="C55" t="str">
        <f>S2PQ_relational[[#This Row],[PIGUID]]&amp;S2PQ_relational[[#This Row],[PQGUID]]</f>
        <v>3gs2apSqOGYYba8IIUBSSD2EG7MSrrq0x0ejdqKatEm4</v>
      </c>
      <c r="D55" t="str">
        <f>IF(INDEX(S2PQ[[S2PQGUID]:[Respuesta]],MATCH(S2PQ_relational[[#This Row],[PQGUID]],S2PQ[S2PQGUID],0),5)="no",S2PQ_relational[[#This Row],[PIGUID]]&amp;"NO","-")</f>
        <v>-</v>
      </c>
    </row>
    <row r="56" spans="1:4" hidden="1" x14ac:dyDescent="0.25">
      <c r="A56" t="s">
        <v>271</v>
      </c>
      <c r="B56" t="s">
        <v>2815</v>
      </c>
      <c r="C56" t="str">
        <f>S2PQ_relational[[#This Row],[PIGUID]]&amp;S2PQ_relational[[#This Row],[PQGUID]]</f>
        <v>2yboI70G0IJBeUrK3QQUdq2EG7MSrrq0x0ejdqKatEm4</v>
      </c>
      <c r="D56" t="str">
        <f>IF(INDEX(S2PQ[[S2PQGUID]:[Respuesta]],MATCH(S2PQ_relational[[#This Row],[PQGUID]],S2PQ[S2PQGUID],0),5)="no",S2PQ_relational[[#This Row],[PIGUID]]&amp;"NO","-")</f>
        <v>-</v>
      </c>
    </row>
    <row r="57" spans="1:4" hidden="1" x14ac:dyDescent="0.25">
      <c r="A57" t="s">
        <v>245</v>
      </c>
      <c r="B57" t="s">
        <v>2815</v>
      </c>
      <c r="C57" t="str">
        <f>S2PQ_relational[[#This Row],[PIGUID]]&amp;S2PQ_relational[[#This Row],[PQGUID]]</f>
        <v>7hCXGokTTEIsR1yZks8VId2EG7MSrrq0x0ejdqKatEm4</v>
      </c>
      <c r="D57" t="str">
        <f>IF(INDEX(S2PQ[[S2PQGUID]:[Respuesta]],MATCH(S2PQ_relational[[#This Row],[PQGUID]],S2PQ[S2PQGUID],0),5)="no",S2PQ_relational[[#This Row],[PIGUID]]&amp;"NO","-")</f>
        <v>-</v>
      </c>
    </row>
    <row r="58" spans="1:4" hidden="1" x14ac:dyDescent="0.25">
      <c r="A58" t="s">
        <v>252</v>
      </c>
      <c r="B58" t="s">
        <v>2815</v>
      </c>
      <c r="C58" t="str">
        <f>S2PQ_relational[[#This Row],[PIGUID]]&amp;S2PQ_relational[[#This Row],[PQGUID]]</f>
        <v>1cZIum4WKVXIW4inm0k4T12EG7MSrrq0x0ejdqKatEm4</v>
      </c>
      <c r="D58" t="str">
        <f>IF(INDEX(S2PQ[[S2PQGUID]:[Respuesta]],MATCH(S2PQ_relational[[#This Row],[PQGUID]],S2PQ[S2PQGUID],0),5)="no",S2PQ_relational[[#This Row],[PIGUID]]&amp;"NO","-")</f>
        <v>-</v>
      </c>
    </row>
    <row r="59" spans="1:4" hidden="1" x14ac:dyDescent="0.25">
      <c r="A59" t="s">
        <v>258</v>
      </c>
      <c r="B59" t="s">
        <v>2815</v>
      </c>
      <c r="C59" t="str">
        <f>S2PQ_relational[[#This Row],[PIGUID]]&amp;S2PQ_relational[[#This Row],[PQGUID]]</f>
        <v>236JYhIGIqB7WczTtNJh6I2EG7MSrrq0x0ejdqKatEm4</v>
      </c>
      <c r="D59" t="str">
        <f>IF(INDEX(S2PQ[[S2PQGUID]:[Respuesta]],MATCH(S2PQ_relational[[#This Row],[PQGUID]],S2PQ[S2PQGUID],0),5)="no",S2PQ_relational[[#This Row],[PIGUID]]&amp;"NO","-")</f>
        <v>-</v>
      </c>
    </row>
    <row r="60" spans="1:4" hidden="1" x14ac:dyDescent="0.25">
      <c r="A60" t="s">
        <v>72</v>
      </c>
      <c r="B60" t="s">
        <v>2815</v>
      </c>
      <c r="C60" t="str">
        <f>S2PQ_relational[[#This Row],[PIGUID]]&amp;S2PQ_relational[[#This Row],[PQGUID]]</f>
        <v>2ZivpJlufQNCuiC6C8FAZZ2EG7MSrrq0x0ejdqKatEm4</v>
      </c>
      <c r="D60" t="str">
        <f>IF(INDEX(S2PQ[[S2PQGUID]:[Respuesta]],MATCH(S2PQ_relational[[#This Row],[PQGUID]],S2PQ[S2PQGUID],0),5)="no",S2PQ_relational[[#This Row],[PIGUID]]&amp;"NO","-")</f>
        <v>-</v>
      </c>
    </row>
    <row r="61" spans="1:4" hidden="1" x14ac:dyDescent="0.25">
      <c r="A61" t="s">
        <v>156</v>
      </c>
      <c r="B61" t="s">
        <v>2815</v>
      </c>
      <c r="C61" t="str">
        <f>S2PQ_relational[[#This Row],[PIGUID]]&amp;S2PQ_relational[[#This Row],[PQGUID]]</f>
        <v>2c8hJQnuUV1ErQICxXEqEb2EG7MSrrq0x0ejdqKatEm4</v>
      </c>
      <c r="D61" t="str">
        <f>IF(INDEX(S2PQ[[S2PQGUID]:[Respuesta]],MATCH(S2PQ_relational[[#This Row],[PQGUID]],S2PQ[S2PQGUID],0),5)="no",S2PQ_relational[[#This Row],[PIGUID]]&amp;"NO","-")</f>
        <v>-</v>
      </c>
    </row>
    <row r="62" spans="1:4" hidden="1" x14ac:dyDescent="0.25">
      <c r="A62" t="s">
        <v>80</v>
      </c>
      <c r="B62" t="s">
        <v>2815</v>
      </c>
      <c r="C62" t="str">
        <f>S2PQ_relational[[#This Row],[PIGUID]]&amp;S2PQ_relational[[#This Row],[PQGUID]]</f>
        <v>4brhemqOJ3VMfRkm8ZbC6N2EG7MSrrq0x0ejdqKatEm4</v>
      </c>
      <c r="D62" t="str">
        <f>IF(INDEX(S2PQ[[S2PQGUID]:[Respuesta]],MATCH(S2PQ_relational[[#This Row],[PQGUID]],S2PQ[S2PQGUID],0),5)="no",S2PQ_relational[[#This Row],[PIGUID]]&amp;"NO","-")</f>
        <v>-</v>
      </c>
    </row>
    <row r="63" spans="1:4" hidden="1" x14ac:dyDescent="0.25">
      <c r="A63" t="s">
        <v>86</v>
      </c>
      <c r="B63" t="s">
        <v>2815</v>
      </c>
      <c r="C63" t="str">
        <f>S2PQ_relational[[#This Row],[PIGUID]]&amp;S2PQ_relational[[#This Row],[PQGUID]]</f>
        <v>5u5yuwBvVHREFyBbfs9mfl2EG7MSrrq0x0ejdqKatEm4</v>
      </c>
      <c r="D63" t="str">
        <f>IF(INDEX(S2PQ[[S2PQGUID]:[Respuesta]],MATCH(S2PQ_relational[[#This Row],[PQGUID]],S2PQ[S2PQGUID],0),5)="no",S2PQ_relational[[#This Row],[PIGUID]]&amp;"NO","-")</f>
        <v>-</v>
      </c>
    </row>
    <row r="64" spans="1:4" hidden="1" x14ac:dyDescent="0.25">
      <c r="A64" t="s">
        <v>92</v>
      </c>
      <c r="B64" t="s">
        <v>2815</v>
      </c>
      <c r="C64" t="str">
        <f>S2PQ_relational[[#This Row],[PIGUID]]&amp;S2PQ_relational[[#This Row],[PQGUID]]</f>
        <v>13CetXaLYmBJomirJYnZXc2EG7MSrrq0x0ejdqKatEm4</v>
      </c>
      <c r="D64" t="str">
        <f>IF(INDEX(S2PQ[[S2PQGUID]:[Respuesta]],MATCH(S2PQ_relational[[#This Row],[PQGUID]],S2PQ[S2PQGUID],0),5)="no",S2PQ_relational[[#This Row],[PIGUID]]&amp;"NO","-")</f>
        <v>-</v>
      </c>
    </row>
    <row r="65" spans="1:4" hidden="1" x14ac:dyDescent="0.25">
      <c r="A65" t="s">
        <v>105</v>
      </c>
      <c r="B65" t="s">
        <v>2815</v>
      </c>
      <c r="C65" t="str">
        <f>S2PQ_relational[[#This Row],[PIGUID]]&amp;S2PQ_relational[[#This Row],[PQGUID]]</f>
        <v>ghgEzneaCfOlrcrUtsHzQ2EG7MSrrq0x0ejdqKatEm4</v>
      </c>
      <c r="D65" t="str">
        <f>IF(INDEX(S2PQ[[S2PQGUID]:[Respuesta]],MATCH(S2PQ_relational[[#This Row],[PQGUID]],S2PQ[S2PQGUID],0),5)="no",S2PQ_relational[[#This Row],[PIGUID]]&amp;"NO","-")</f>
        <v>-</v>
      </c>
    </row>
    <row r="66" spans="1:4" hidden="1" x14ac:dyDescent="0.25">
      <c r="A66" t="s">
        <v>211</v>
      </c>
      <c r="B66" t="s">
        <v>2815</v>
      </c>
      <c r="C66" t="str">
        <f>S2PQ_relational[[#This Row],[PIGUID]]&amp;S2PQ_relational[[#This Row],[PQGUID]]</f>
        <v>2gQei3q3oLh1N2UpIiPMZR2EG7MSrrq0x0ejdqKatEm4</v>
      </c>
      <c r="D66" t="str">
        <f>IF(INDEX(S2PQ[[S2PQGUID]:[Respuesta]],MATCH(S2PQ_relational[[#This Row],[PQGUID]],S2PQ[S2PQGUID],0),5)="no",S2PQ_relational[[#This Row],[PIGUID]]&amp;"NO","-")</f>
        <v>-</v>
      </c>
    </row>
    <row r="67" spans="1:4" hidden="1" x14ac:dyDescent="0.25">
      <c r="A67" t="s">
        <v>205</v>
      </c>
      <c r="B67" t="s">
        <v>2815</v>
      </c>
      <c r="C67" t="str">
        <f>S2PQ_relational[[#This Row],[PIGUID]]&amp;S2PQ_relational[[#This Row],[PQGUID]]</f>
        <v>2zn0z3XJX2yLdrTiB4v3Tm2EG7MSrrq0x0ejdqKatEm4</v>
      </c>
      <c r="D67" t="str">
        <f>IF(INDEX(S2PQ[[S2PQGUID]:[Respuesta]],MATCH(S2PQ_relational[[#This Row],[PQGUID]],S2PQ[S2PQGUID],0),5)="no",S2PQ_relational[[#This Row],[PIGUID]]&amp;"NO","-")</f>
        <v>-</v>
      </c>
    </row>
    <row r="68" spans="1:4" hidden="1" x14ac:dyDescent="0.25">
      <c r="A68" t="s">
        <v>187</v>
      </c>
      <c r="B68" t="s">
        <v>2815</v>
      </c>
      <c r="C68" t="str">
        <f>S2PQ_relational[[#This Row],[PIGUID]]&amp;S2PQ_relational[[#This Row],[PQGUID]]</f>
        <v>1f56vdRKnyZ4i7xrjls2ls2EG7MSrrq0x0ejdqKatEm4</v>
      </c>
      <c r="D68" t="str">
        <f>IF(INDEX(S2PQ[[S2PQGUID]:[Respuesta]],MATCH(S2PQ_relational[[#This Row],[PQGUID]],S2PQ[S2PQGUID],0),5)="no",S2PQ_relational[[#This Row],[PIGUID]]&amp;"NO","-")</f>
        <v>-</v>
      </c>
    </row>
    <row r="69" spans="1:4" hidden="1" x14ac:dyDescent="0.25">
      <c r="A69" t="s">
        <v>193</v>
      </c>
      <c r="B69" t="s">
        <v>2815</v>
      </c>
      <c r="C69" t="str">
        <f>S2PQ_relational[[#This Row],[PIGUID]]&amp;S2PQ_relational[[#This Row],[PQGUID]]</f>
        <v>5ImvJyZxU6SllaoGvrbjxn2EG7MSrrq0x0ejdqKatEm4</v>
      </c>
      <c r="D69" t="str">
        <f>IF(INDEX(S2PQ[[S2PQGUID]:[Respuesta]],MATCH(S2PQ_relational[[#This Row],[PQGUID]],S2PQ[S2PQGUID],0),5)="no",S2PQ_relational[[#This Row],[PIGUID]]&amp;"NO","-")</f>
        <v>-</v>
      </c>
    </row>
    <row r="70" spans="1:4" hidden="1" x14ac:dyDescent="0.25">
      <c r="A70" t="s">
        <v>175</v>
      </c>
      <c r="B70" t="s">
        <v>2815</v>
      </c>
      <c r="C70" t="str">
        <f>S2PQ_relational[[#This Row],[PIGUID]]&amp;S2PQ_relational[[#This Row],[PQGUID]]</f>
        <v>ooA48m9h5JuWuXlh3h9nw2EG7MSrrq0x0ejdqKatEm4</v>
      </c>
      <c r="D70" t="str">
        <f>IF(INDEX(S2PQ[[S2PQGUID]:[Respuesta]],MATCH(S2PQ_relational[[#This Row],[PQGUID]],S2PQ[S2PQGUID],0),5)="no",S2PQ_relational[[#This Row],[PIGUID]]&amp;"NO","-")</f>
        <v>-</v>
      </c>
    </row>
    <row r="71" spans="1:4" hidden="1" x14ac:dyDescent="0.25">
      <c r="A71" t="s">
        <v>168</v>
      </c>
      <c r="B71" t="s">
        <v>2815</v>
      </c>
      <c r="C71" t="str">
        <f>S2PQ_relational[[#This Row],[PIGUID]]&amp;S2PQ_relational[[#This Row],[PQGUID]]</f>
        <v>6TFm1ioW2TLOSXmGk3OEIn2EG7MSrrq0x0ejdqKatEm4</v>
      </c>
      <c r="D71" t="str">
        <f>IF(INDEX(S2PQ[[S2PQGUID]:[Respuesta]],MATCH(S2PQ_relational[[#This Row],[PQGUID]],S2PQ[S2PQGUID],0),5)="no",S2PQ_relational[[#This Row],[PIGUID]]&amp;"NO","-")</f>
        <v>-</v>
      </c>
    </row>
    <row r="72" spans="1:4" hidden="1" x14ac:dyDescent="0.25">
      <c r="A72" t="s">
        <v>181</v>
      </c>
      <c r="B72" t="s">
        <v>2815</v>
      </c>
      <c r="C72" t="str">
        <f>S2PQ_relational[[#This Row],[PIGUID]]&amp;S2PQ_relational[[#This Row],[PQGUID]]</f>
        <v>IwOV2MqTs4Z9i9brqP57d2EG7MSrrq0x0ejdqKatEm4</v>
      </c>
      <c r="D72" t="str">
        <f>IF(INDEX(S2PQ[[S2PQGUID]:[Respuesta]],MATCH(S2PQ_relational[[#This Row],[PQGUID]],S2PQ[S2PQGUID],0),5)="no",S2PQ_relational[[#This Row],[PIGUID]]&amp;"NO","-")</f>
        <v>-</v>
      </c>
    </row>
    <row r="73" spans="1:4" hidden="1" x14ac:dyDescent="0.25">
      <c r="A73" t="s">
        <v>162</v>
      </c>
      <c r="B73" t="s">
        <v>2815</v>
      </c>
      <c r="C73" t="str">
        <f>S2PQ_relational[[#This Row],[PIGUID]]&amp;S2PQ_relational[[#This Row],[PQGUID]]</f>
        <v>5Z30UE56IcWu2Ogi6uU7P12EG7MSrrq0x0ejdqKatEm4</v>
      </c>
      <c r="D73" t="str">
        <f>IF(INDEX(S2PQ[[S2PQGUID]:[Respuesta]],MATCH(S2PQ_relational[[#This Row],[PQGUID]],S2PQ[S2PQGUID],0),5)="no",S2PQ_relational[[#This Row],[PIGUID]]&amp;"NO","-")</f>
        <v>-</v>
      </c>
    </row>
    <row r="74" spans="1:4" hidden="1" x14ac:dyDescent="0.25">
      <c r="A74" t="s">
        <v>98</v>
      </c>
      <c r="B74" t="s">
        <v>2815</v>
      </c>
      <c r="C74" t="str">
        <f>S2PQ_relational[[#This Row],[PIGUID]]&amp;S2PQ_relational[[#This Row],[PQGUID]]</f>
        <v>4y4XfK5WguKQQzyYxhM7vj2EG7MSrrq0x0ejdqKatEm4</v>
      </c>
      <c r="D74" t="str">
        <f>IF(INDEX(S2PQ[[S2PQGUID]:[Respuesta]],MATCH(S2PQ_relational[[#This Row],[PQGUID]],S2PQ[S2PQGUID],0),5)="no",S2PQ_relational[[#This Row],[PIGUID]]&amp;"NO","-")</f>
        <v>-</v>
      </c>
    </row>
    <row r="75" spans="1:4" hidden="1" x14ac:dyDescent="0.25">
      <c r="A75" t="s">
        <v>112</v>
      </c>
      <c r="B75" t="s">
        <v>2815</v>
      </c>
      <c r="C75" t="str">
        <f>S2PQ_relational[[#This Row],[PIGUID]]&amp;S2PQ_relational[[#This Row],[PQGUID]]</f>
        <v>2TpUqguiyRq6bzrmalFpkC2EG7MSrrq0x0ejdqKatEm4</v>
      </c>
      <c r="D75" t="str">
        <f>IF(INDEX(S2PQ[[S2PQGUID]:[Respuesta]],MATCH(S2PQ_relational[[#This Row],[PQGUID]],S2PQ[S2PQGUID],0),5)="no",S2PQ_relational[[#This Row],[PIGUID]]&amp;"NO","-")</f>
        <v>-</v>
      </c>
    </row>
    <row r="76" spans="1:4" hidden="1" x14ac:dyDescent="0.25">
      <c r="A76" t="s">
        <v>150</v>
      </c>
      <c r="B76" t="s">
        <v>2815</v>
      </c>
      <c r="C76" t="str">
        <f>S2PQ_relational[[#This Row],[PIGUID]]&amp;S2PQ_relational[[#This Row],[PQGUID]]</f>
        <v>1oOiCSR5UWyBmNEWcRw0ZZ2EG7MSrrq0x0ejdqKatEm4</v>
      </c>
      <c r="D76" t="str">
        <f>IF(INDEX(S2PQ[[S2PQGUID]:[Respuesta]],MATCH(S2PQ_relational[[#This Row],[PQGUID]],S2PQ[S2PQGUID],0),5)="no",S2PQ_relational[[#This Row],[PIGUID]]&amp;"NO","-")</f>
        <v>-</v>
      </c>
    </row>
    <row r="77" spans="1:4" hidden="1" x14ac:dyDescent="0.25">
      <c r="A77" t="s">
        <v>118</v>
      </c>
      <c r="B77" t="s">
        <v>2815</v>
      </c>
      <c r="C77" t="str">
        <f>S2PQ_relational[[#This Row],[PIGUID]]&amp;S2PQ_relational[[#This Row],[PQGUID]]</f>
        <v>2VS8WNjO92IsSyWKdwCtI62EG7MSrrq0x0ejdqKatEm4</v>
      </c>
      <c r="D77" t="str">
        <f>IF(INDEX(S2PQ[[S2PQGUID]:[Respuesta]],MATCH(S2PQ_relational[[#This Row],[PQGUID]],S2PQ[S2PQGUID],0),5)="no",S2PQ_relational[[#This Row],[PIGUID]]&amp;"NO","-")</f>
        <v>-</v>
      </c>
    </row>
    <row r="78" spans="1:4" hidden="1" x14ac:dyDescent="0.25">
      <c r="A78" t="s">
        <v>144</v>
      </c>
      <c r="B78" t="s">
        <v>2815</v>
      </c>
      <c r="C78" t="str">
        <f>S2PQ_relational[[#This Row],[PIGUID]]&amp;S2PQ_relational[[#This Row],[PQGUID]]</f>
        <v>24U0Rgefg7NGhVKWLuxMuf2EG7MSrrq0x0ejdqKatEm4</v>
      </c>
      <c r="D78" t="str">
        <f>IF(INDEX(S2PQ[[S2PQGUID]:[Respuesta]],MATCH(S2PQ_relational[[#This Row],[PQGUID]],S2PQ[S2PQGUID],0),5)="no",S2PQ_relational[[#This Row],[PIGUID]]&amp;"NO","-")</f>
        <v>-</v>
      </c>
    </row>
    <row r="79" spans="1:4" hidden="1" x14ac:dyDescent="0.25">
      <c r="A79" t="s">
        <v>124</v>
      </c>
      <c r="B79" t="s">
        <v>2815</v>
      </c>
      <c r="C79" t="str">
        <f>S2PQ_relational[[#This Row],[PIGUID]]&amp;S2PQ_relational[[#This Row],[PQGUID]]</f>
        <v>1iOB0fKpNADq3pJs75nI3A2EG7MSrrq0x0ejdqKatEm4</v>
      </c>
      <c r="D79" t="str">
        <f>IF(INDEX(S2PQ[[S2PQGUID]:[Respuesta]],MATCH(S2PQ_relational[[#This Row],[PQGUID]],S2PQ[S2PQGUID],0),5)="no",S2PQ_relational[[#This Row],[PIGUID]]&amp;"NO","-")</f>
        <v>-</v>
      </c>
    </row>
    <row r="80" spans="1:4" hidden="1" x14ac:dyDescent="0.25">
      <c r="A80" t="s">
        <v>138</v>
      </c>
      <c r="B80" t="s">
        <v>2815</v>
      </c>
      <c r="C80" t="str">
        <f>S2PQ_relational[[#This Row],[PIGUID]]&amp;S2PQ_relational[[#This Row],[PQGUID]]</f>
        <v>4gvCL5wZyTmj7i2ee5MyiA2EG7MSrrq0x0ejdqKatEm4</v>
      </c>
      <c r="D80" t="str">
        <f>IF(INDEX(S2PQ[[S2PQGUID]:[Respuesta]],MATCH(S2PQ_relational[[#This Row],[PQGUID]],S2PQ[S2PQGUID],0),5)="no",S2PQ_relational[[#This Row],[PIGUID]]&amp;"NO","-")</f>
        <v>-</v>
      </c>
    </row>
    <row r="81" spans="1:4" hidden="1" x14ac:dyDescent="0.25">
      <c r="A81" t="s">
        <v>1028</v>
      </c>
      <c r="B81" t="s">
        <v>2816</v>
      </c>
      <c r="C81" t="str">
        <f>S2PQ_relational[[#This Row],[PIGUID]]&amp;S2PQ_relational[[#This Row],[PQGUID]]</f>
        <v>4KNecaj2zOCw1W0vlv5JYWE7qxfv3IC6EeOdY67hqrp</v>
      </c>
      <c r="D81" t="str">
        <f>IF(INDEX(S2PQ[[S2PQGUID]:[Respuesta]],MATCH(S2PQ_relational[[#This Row],[PQGUID]],S2PQ[S2PQGUID],0),5)="no",S2PQ_relational[[#This Row],[PIGUID]]&amp;"NO","-")</f>
        <v>-</v>
      </c>
    </row>
    <row r="82" spans="1:4" hidden="1" x14ac:dyDescent="0.25">
      <c r="A82" t="s">
        <v>1014</v>
      </c>
      <c r="B82" t="s">
        <v>2816</v>
      </c>
      <c r="C82" t="str">
        <f>S2PQ_relational[[#This Row],[PIGUID]]&amp;S2PQ_relational[[#This Row],[PQGUID]]</f>
        <v>45MP0y5ShDJvd4ClahxmAHE7qxfv3IC6EeOdY67hqrp</v>
      </c>
      <c r="D82" t="str">
        <f>IF(INDEX(S2PQ[[S2PQGUID]:[Respuesta]],MATCH(S2PQ_relational[[#This Row],[PQGUID]],S2PQ[S2PQGUID],0),5)="no",S2PQ_relational[[#This Row],[PIGUID]]&amp;"NO","-")</f>
        <v>-</v>
      </c>
    </row>
    <row r="83" spans="1:4" hidden="1" x14ac:dyDescent="0.25">
      <c r="A83" t="s">
        <v>1083</v>
      </c>
      <c r="B83" t="s">
        <v>2816</v>
      </c>
      <c r="C83" t="str">
        <f>S2PQ_relational[[#This Row],[PIGUID]]&amp;S2PQ_relational[[#This Row],[PQGUID]]</f>
        <v>66dIKjZ6GNXxlgX5wZWGqNE7qxfv3IC6EeOdY67hqrp</v>
      </c>
      <c r="D83" t="str">
        <f>IF(INDEX(S2PQ[[S2PQGUID]:[Respuesta]],MATCH(S2PQ_relational[[#This Row],[PQGUID]],S2PQ[S2PQGUID],0),5)="no",S2PQ_relational[[#This Row],[PIGUID]]&amp;"NO","-")</f>
        <v>-</v>
      </c>
    </row>
    <row r="84" spans="1:4" hidden="1" x14ac:dyDescent="0.25">
      <c r="A84" t="s">
        <v>1006</v>
      </c>
      <c r="B84" t="s">
        <v>2816</v>
      </c>
      <c r="C84" t="str">
        <f>S2PQ_relational[[#This Row],[PIGUID]]&amp;S2PQ_relational[[#This Row],[PQGUID]]</f>
        <v>6ehX3RzDZIIJzYqKcTGkAvE7qxfv3IC6EeOdY67hqrp</v>
      </c>
      <c r="D84" t="str">
        <f>IF(INDEX(S2PQ[[S2PQGUID]:[Respuesta]],MATCH(S2PQ_relational[[#This Row],[PQGUID]],S2PQ[S2PQGUID],0),5)="no",S2PQ_relational[[#This Row],[PIGUID]]&amp;"NO","-")</f>
        <v>-</v>
      </c>
    </row>
    <row r="85" spans="1:4" hidden="1" x14ac:dyDescent="0.25">
      <c r="A85" t="s">
        <v>1198</v>
      </c>
      <c r="B85" t="s">
        <v>2816</v>
      </c>
      <c r="C85" t="str">
        <f>S2PQ_relational[[#This Row],[PIGUID]]&amp;S2PQ_relational[[#This Row],[PQGUID]]</f>
        <v>6goBCttt7ktQZmCKo0VE8jE7qxfv3IC6EeOdY67hqrp</v>
      </c>
      <c r="D85" t="str">
        <f>IF(INDEX(S2PQ[[S2PQGUID]:[Respuesta]],MATCH(S2PQ_relational[[#This Row],[PQGUID]],S2PQ[S2PQGUID],0),5)="no",S2PQ_relational[[#This Row],[PIGUID]]&amp;"NO","-")</f>
        <v>-</v>
      </c>
    </row>
    <row r="86" spans="1:4" hidden="1" x14ac:dyDescent="0.25">
      <c r="A86" t="s">
        <v>1186</v>
      </c>
      <c r="B86" t="s">
        <v>2816</v>
      </c>
      <c r="C86" t="str">
        <f>S2PQ_relational[[#This Row],[PIGUID]]&amp;S2PQ_relational[[#This Row],[PQGUID]]</f>
        <v>7aqHxLg111YtDsW8lx0sSWE7qxfv3IC6EeOdY67hqrp</v>
      </c>
      <c r="D86" t="str">
        <f>IF(INDEX(S2PQ[[S2PQGUID]:[Respuesta]],MATCH(S2PQ_relational[[#This Row],[PQGUID]],S2PQ[S2PQGUID],0),5)="no",S2PQ_relational[[#This Row],[PIGUID]]&amp;"NO","-")</f>
        <v>-</v>
      </c>
    </row>
    <row r="87" spans="1:4" hidden="1" x14ac:dyDescent="0.25">
      <c r="A87" t="s">
        <v>1466</v>
      </c>
      <c r="B87" t="s">
        <v>2817</v>
      </c>
      <c r="C87" t="str">
        <f>S2PQ_relational[[#This Row],[PIGUID]]&amp;S2PQ_relational[[#This Row],[PQGUID]]</f>
        <v>3j684vmsucWpHPri2hjBkffXZ8BRPO7o6FI9mYH8QZS</v>
      </c>
      <c r="D87" t="str">
        <f>IF(INDEX(S2PQ[[S2PQGUID]:[Respuesta]],MATCH(S2PQ_relational[[#This Row],[PQGUID]],S2PQ[S2PQGUID],0),5)="no",S2PQ_relational[[#This Row],[PIGUID]]&amp;"NO","-")</f>
        <v>-</v>
      </c>
    </row>
    <row r="88" spans="1:4" hidden="1" x14ac:dyDescent="0.25">
      <c r="A88" t="s">
        <v>1472</v>
      </c>
      <c r="B88" t="s">
        <v>2818</v>
      </c>
      <c r="C88" t="str">
        <f>S2PQ_relational[[#This Row],[PIGUID]]&amp;S2PQ_relational[[#This Row],[PQGUID]]</f>
        <v>1xuWWGUVgz6B0wnaCRd3ub4xEBhF3r3NXC3qkTE8lx1a</v>
      </c>
      <c r="D88" t="str">
        <f>IF(INDEX(S2PQ[[S2PQGUID]:[Respuesta]],MATCH(S2PQ_relational[[#This Row],[PQGUID]],S2PQ[S2PQGUID],0),5)="no",S2PQ_relational[[#This Row],[PIGUID]]&amp;"NO","-")</f>
        <v>-</v>
      </c>
    </row>
    <row r="89" spans="1:4" hidden="1" x14ac:dyDescent="0.25">
      <c r="A89" t="s">
        <v>1263</v>
      </c>
      <c r="B89" t="s">
        <v>2819</v>
      </c>
      <c r="C89" t="str">
        <f>S2PQ_relational[[#This Row],[PIGUID]]&amp;S2PQ_relational[[#This Row],[PQGUID]]</f>
        <v>5aGGSjqFsF9bOO3FeUIdjK2OUwlCNPiYtQboSNNQPlSp</v>
      </c>
      <c r="D89" t="str">
        <f>IF(INDEX(S2PQ[[S2PQGUID]:[Respuesta]],MATCH(S2PQ_relational[[#This Row],[PQGUID]],S2PQ[S2PQGUID],0),5)="no",S2PQ_relational[[#This Row],[PIGUID]]&amp;"NO","-")</f>
        <v>-</v>
      </c>
    </row>
    <row r="90" spans="1:4" hidden="1" x14ac:dyDescent="0.25">
      <c r="A90" t="s">
        <v>999</v>
      </c>
      <c r="B90" t="s">
        <v>2820</v>
      </c>
      <c r="C90" t="str">
        <f>S2PQ_relational[[#This Row],[PIGUID]]&amp;S2PQ_relational[[#This Row],[PQGUID]]</f>
        <v>4kcaU4WXfhEt5ulhkgopSv5Zj36WQjqx5IY1YhvXpcbV</v>
      </c>
      <c r="D90" t="str">
        <f>IF(INDEX(S2PQ[[S2PQGUID]:[Respuesta]],MATCH(S2PQ_relational[[#This Row],[PQGUID]],S2PQ[S2PQGUID],0),5)="no",S2PQ_relational[[#This Row],[PIGUID]]&amp;"NO","-")</f>
        <v>-</v>
      </c>
    </row>
    <row r="91" spans="1:4" hidden="1" x14ac:dyDescent="0.25">
      <c r="A91" t="s">
        <v>1371</v>
      </c>
      <c r="B91" t="s">
        <v>2820</v>
      </c>
      <c r="C91" t="str">
        <f>S2PQ_relational[[#This Row],[PIGUID]]&amp;S2PQ_relational[[#This Row],[PQGUID]]</f>
        <v>47OAxUk8PquuzGngN3TMMR5Zj36WQjqx5IY1YhvXpcbV</v>
      </c>
      <c r="D91" t="str">
        <f>IF(INDEX(S2PQ[[S2PQGUID]:[Respuesta]],MATCH(S2PQ_relational[[#This Row],[PQGUID]],S2PQ[S2PQGUID],0),5)="no",S2PQ_relational[[#This Row],[PIGUID]]&amp;"NO","-")</f>
        <v>-</v>
      </c>
    </row>
    <row r="92" spans="1:4" hidden="1" x14ac:dyDescent="0.25">
      <c r="A92" t="s">
        <v>1410</v>
      </c>
      <c r="B92" t="s">
        <v>2820</v>
      </c>
      <c r="C92" t="str">
        <f>S2PQ_relational[[#This Row],[PIGUID]]&amp;S2PQ_relational[[#This Row],[PQGUID]]</f>
        <v>27fgylZS660ZPcrPRESD9V5Zj36WQjqx5IY1YhvXpcbV</v>
      </c>
      <c r="D92" t="str">
        <f>IF(INDEX(S2PQ[[S2PQGUID]:[Respuesta]],MATCH(S2PQ_relational[[#This Row],[PQGUID]],S2PQ[S2PQGUID],0),5)="no",S2PQ_relational[[#This Row],[PIGUID]]&amp;"NO","-")</f>
        <v>-</v>
      </c>
    </row>
    <row r="93" spans="1:4" hidden="1" x14ac:dyDescent="0.25">
      <c r="A93" t="s">
        <v>1416</v>
      </c>
      <c r="B93" t="s">
        <v>2820</v>
      </c>
      <c r="C93" t="str">
        <f>S2PQ_relational[[#This Row],[PIGUID]]&amp;S2PQ_relational[[#This Row],[PQGUID]]</f>
        <v>2zWOO3Y7un4eZTkSRcjZhO5Zj36WQjqx5IY1YhvXpcbV</v>
      </c>
      <c r="D93" t="str">
        <f>IF(INDEX(S2PQ[[S2PQGUID]:[Respuesta]],MATCH(S2PQ_relational[[#This Row],[PQGUID]],S2PQ[S2PQGUID],0),5)="no",S2PQ_relational[[#This Row],[PIGUID]]&amp;"NO","-")</f>
        <v>-</v>
      </c>
    </row>
    <row r="94" spans="1:4" hidden="1" x14ac:dyDescent="0.25">
      <c r="A94" t="s">
        <v>1428</v>
      </c>
      <c r="B94" t="s">
        <v>2820</v>
      </c>
      <c r="C94" t="str">
        <f>S2PQ_relational[[#This Row],[PIGUID]]&amp;S2PQ_relational[[#This Row],[PQGUID]]</f>
        <v>zCBHNccYdpkbDOJRTFDMX5Zj36WQjqx5IY1YhvXpcbV</v>
      </c>
      <c r="D94" t="str">
        <f>IF(INDEX(S2PQ[[S2PQGUID]:[Respuesta]],MATCH(S2PQ_relational[[#This Row],[PQGUID]],S2PQ[S2PQGUID],0),5)="no",S2PQ_relational[[#This Row],[PIGUID]]&amp;"NO","-")</f>
        <v>-</v>
      </c>
    </row>
    <row r="95" spans="1:4" hidden="1" x14ac:dyDescent="0.25">
      <c r="A95" t="s">
        <v>1167</v>
      </c>
      <c r="B95" t="s">
        <v>2821</v>
      </c>
      <c r="C95" t="str">
        <f>S2PQ_relational[[#This Row],[PIGUID]]&amp;S2PQ_relational[[#This Row],[PQGUID]]</f>
        <v>78swc1VLiiI80Q1WRtgoYJ4f12KdqSfZUrfEN5WF6VJt</v>
      </c>
      <c r="D95" t="str">
        <f>IF(INDEX(S2PQ[[S2PQGUID]:[Respuesta]],MATCH(S2PQ_relational[[#This Row],[PQGUID]],S2PQ[S2PQGUID],0),5)="no",S2PQ_relational[[#This Row],[PIGUID]]&amp;"NO","-")</f>
        <v>-</v>
      </c>
    </row>
    <row r="96" spans="1:4" hidden="1" x14ac:dyDescent="0.25">
      <c r="A96" t="s">
        <v>1334</v>
      </c>
      <c r="B96" t="s">
        <v>2822</v>
      </c>
      <c r="C96" t="str">
        <f>S2PQ_relational[[#This Row],[PIGUID]]&amp;S2PQ_relational[[#This Row],[PQGUID]]</f>
        <v>3AlSw4POUYnnA2vDk14pQ86rVGlQMqVGC3FYZ6gfnm7N</v>
      </c>
      <c r="D96" t="str">
        <f>IF(INDEX(S2PQ[[S2PQGUID]:[Respuesta]],MATCH(S2PQ_relational[[#This Row],[PQGUID]],S2PQ[S2PQGUID],0),5)="no",S2PQ_relational[[#This Row],[PIGUID]]&amp;"NO","-")</f>
        <v>-</v>
      </c>
    </row>
    <row r="97" spans="1:4" hidden="1" x14ac:dyDescent="0.25">
      <c r="A97" t="s">
        <v>539</v>
      </c>
      <c r="B97" t="s">
        <v>2823</v>
      </c>
      <c r="C97" t="str">
        <f>S2PQ_relational[[#This Row],[PIGUID]]&amp;S2PQ_relational[[#This Row],[PQGUID]]</f>
        <v>1YyvfXewlDkS8n5ZwSl9JP5THls7AFfNlrhlD0HaruTW</v>
      </c>
      <c r="D97" t="str">
        <f>IF(INDEX(S2PQ[[S2PQGUID]:[Respuesta]],MATCH(S2PQ_relational[[#This Row],[PQGUID]],S2PQ[S2PQGUID],0),5)="no",S2PQ_relational[[#This Row],[PIGUID]]&amp;"NO","-")</f>
        <v>-</v>
      </c>
    </row>
    <row r="98" spans="1:4" hidden="1" x14ac:dyDescent="0.25">
      <c r="A98" t="s">
        <v>757</v>
      </c>
      <c r="B98" t="s">
        <v>2823</v>
      </c>
      <c r="C98" t="str">
        <f>S2PQ_relational[[#This Row],[PIGUID]]&amp;S2PQ_relational[[#This Row],[PQGUID]]</f>
        <v>3IhAmVkwHYmwd1Ud9NTdu15THls7AFfNlrhlD0HaruTW</v>
      </c>
      <c r="D98" t="str">
        <f>IF(INDEX(S2PQ[[S2PQGUID]:[Respuesta]],MATCH(S2PQ_relational[[#This Row],[PQGUID]],S2PQ[S2PQGUID],0),5)="no",S2PQ_relational[[#This Row],[PIGUID]]&amp;"NO","-")</f>
        <v>-</v>
      </c>
    </row>
    <row r="99" spans="1:4" hidden="1" x14ac:dyDescent="0.25">
      <c r="A99" t="s">
        <v>751</v>
      </c>
      <c r="B99" t="s">
        <v>2823</v>
      </c>
      <c r="C99" t="str">
        <f>S2PQ_relational[[#This Row],[PIGUID]]&amp;S2PQ_relational[[#This Row],[PQGUID]]</f>
        <v>3KInBvl6R8ekv0iL4RVO8L5THls7AFfNlrhlD0HaruTW</v>
      </c>
      <c r="D99" t="str">
        <f>IF(INDEX(S2PQ[[S2PQGUID]:[Respuesta]],MATCH(S2PQ_relational[[#This Row],[PQGUID]],S2PQ[S2PQGUID],0),5)="no",S2PQ_relational[[#This Row],[PIGUID]]&amp;"NO","-")</f>
        <v>-</v>
      </c>
    </row>
    <row r="100" spans="1:4" hidden="1" x14ac:dyDescent="0.25">
      <c r="A100" t="s">
        <v>769</v>
      </c>
      <c r="B100" t="s">
        <v>2823</v>
      </c>
      <c r="C100" t="str">
        <f>S2PQ_relational[[#This Row],[PIGUID]]&amp;S2PQ_relational[[#This Row],[PQGUID]]</f>
        <v>6imVKRARYKYEbRjVg7LbTg5THls7AFfNlrhlD0HaruTW</v>
      </c>
      <c r="D100" t="str">
        <f>IF(INDEX(S2PQ[[S2PQGUID]:[Respuesta]],MATCH(S2PQ_relational[[#This Row],[PQGUID]],S2PQ[S2PQGUID],0),5)="no",S2PQ_relational[[#This Row],[PIGUID]]&amp;"NO","-")</f>
        <v>-</v>
      </c>
    </row>
    <row r="101" spans="1:4" hidden="1" x14ac:dyDescent="0.25">
      <c r="A101" t="s">
        <v>775</v>
      </c>
      <c r="B101" t="s">
        <v>2823</v>
      </c>
      <c r="C101" t="str">
        <f>S2PQ_relational[[#This Row],[PIGUID]]&amp;S2PQ_relational[[#This Row],[PQGUID]]</f>
        <v>6qbD6qmKnNbzIIXt14c5L75THls7AFfNlrhlD0HaruTW</v>
      </c>
      <c r="D101" t="str">
        <f>IF(INDEX(S2PQ[[S2PQGUID]:[Respuesta]],MATCH(S2PQ_relational[[#This Row],[PQGUID]],S2PQ[S2PQGUID],0),5)="no",S2PQ_relational[[#This Row],[PIGUID]]&amp;"NO","-")</f>
        <v>-</v>
      </c>
    </row>
    <row r="102" spans="1:4" hidden="1" x14ac:dyDescent="0.25">
      <c r="A102" t="s">
        <v>566</v>
      </c>
      <c r="B102" t="s">
        <v>2824</v>
      </c>
      <c r="C102" t="str">
        <f>S2PQ_relational[[#This Row],[PIGUID]]&amp;S2PQ_relational[[#This Row],[PQGUID]]</f>
        <v>6x3kCxxvw1GOyT6QuqR0q01QcaaFXw4obOeuAskEmg7l</v>
      </c>
      <c r="D102" t="str">
        <f>IF(INDEX(S2PQ[[S2PQGUID]:[Respuesta]],MATCH(S2PQ_relational[[#This Row],[PQGUID]],S2PQ[S2PQGUID],0),5)="no",S2PQ_relational[[#This Row],[PIGUID]]&amp;"NO","-")</f>
        <v>-</v>
      </c>
    </row>
    <row r="103" spans="1:4" hidden="1" x14ac:dyDescent="0.25">
      <c r="A103" t="s">
        <v>579</v>
      </c>
      <c r="B103" t="s">
        <v>2824</v>
      </c>
      <c r="C103" t="str">
        <f>S2PQ_relational[[#This Row],[PIGUID]]&amp;S2PQ_relational[[#This Row],[PQGUID]]</f>
        <v>2uDopRKJdfSQX3cZh9O6cm1QcaaFXw4obOeuAskEmg7l</v>
      </c>
      <c r="D103" t="str">
        <f>IF(INDEX(S2PQ[[S2PQGUID]:[Respuesta]],MATCH(S2PQ_relational[[#This Row],[PQGUID]],S2PQ[S2PQGUID],0),5)="no",S2PQ_relational[[#This Row],[PIGUID]]&amp;"NO","-")</f>
        <v>-</v>
      </c>
    </row>
    <row r="104" spans="1:4" hidden="1" x14ac:dyDescent="0.25">
      <c r="A104" t="s">
        <v>547</v>
      </c>
      <c r="B104" t="s">
        <v>2824</v>
      </c>
      <c r="C104" t="str">
        <f>S2PQ_relational[[#This Row],[PIGUID]]&amp;S2PQ_relational[[#This Row],[PQGUID]]</f>
        <v>sAGT3yktlismbt51J76MY1QcaaFXw4obOeuAskEmg7l</v>
      </c>
      <c r="D104" t="str">
        <f>IF(INDEX(S2PQ[[S2PQGUID]:[Respuesta]],MATCH(S2PQ_relational[[#This Row],[PQGUID]],S2PQ[S2PQGUID],0),5)="no",S2PQ_relational[[#This Row],[PIGUID]]&amp;"NO","-")</f>
        <v>-</v>
      </c>
    </row>
    <row r="105" spans="1:4" hidden="1" x14ac:dyDescent="0.25">
      <c r="A105" t="s">
        <v>1627</v>
      </c>
      <c r="B105" t="s">
        <v>2824</v>
      </c>
      <c r="C105" t="str">
        <f>S2PQ_relational[[#This Row],[PIGUID]]&amp;S2PQ_relational[[#This Row],[PQGUID]]</f>
        <v>5eDLFdBmq8FPoJvxaFOSPO1QcaaFXw4obOeuAskEmg7l</v>
      </c>
      <c r="D105" t="str">
        <f>IF(INDEX(S2PQ[[S2PQGUID]:[Respuesta]],MATCH(S2PQ_relational[[#This Row],[PQGUID]],S2PQ[S2PQGUID],0),5)="no",S2PQ_relational[[#This Row],[PIGUID]]&amp;"NO","-")</f>
        <v>-</v>
      </c>
    </row>
    <row r="106" spans="1:4" hidden="1" x14ac:dyDescent="0.25">
      <c r="A106" t="s">
        <v>554</v>
      </c>
      <c r="B106" t="s">
        <v>2824</v>
      </c>
      <c r="C106" t="str">
        <f>S2PQ_relational[[#This Row],[PIGUID]]&amp;S2PQ_relational[[#This Row],[PQGUID]]</f>
        <v>6aHs2oKowuokGeSHD5wKJb1QcaaFXw4obOeuAskEmg7l</v>
      </c>
      <c r="D106" t="str">
        <f>IF(INDEX(S2PQ[[S2PQGUID]:[Respuesta]],MATCH(S2PQ_relational[[#This Row],[PQGUID]],S2PQ[S2PQGUID],0),5)="no",S2PQ_relational[[#This Row],[PIGUID]]&amp;"NO","-")</f>
        <v>-</v>
      </c>
    </row>
    <row r="107" spans="1:4" hidden="1" x14ac:dyDescent="0.25">
      <c r="A107" t="s">
        <v>1237</v>
      </c>
      <c r="B107" t="s">
        <v>2825</v>
      </c>
      <c r="C107" t="str">
        <f>S2PQ_relational[[#This Row],[PIGUID]]&amp;S2PQ_relational[[#This Row],[PQGUID]]</f>
        <v>5JYqnDcdPiTZkoPvnED4hT5MED94gNEdBM1OwkezICdC</v>
      </c>
      <c r="D107" t="str">
        <f>IF(INDEX(S2PQ[[S2PQGUID]:[Respuesta]],MATCH(S2PQ_relational[[#This Row],[PQGUID]],S2PQ[S2PQGUID],0),5)="no",S2PQ_relational[[#This Row],[PIGUID]]&amp;"NO","-")</f>
        <v>-</v>
      </c>
    </row>
    <row r="108" spans="1:4" hidden="1" x14ac:dyDescent="0.25">
      <c r="A108" t="s">
        <v>478</v>
      </c>
      <c r="B108" t="s">
        <v>2826</v>
      </c>
      <c r="C108" t="str">
        <f>S2PQ_relational[[#This Row],[PIGUID]]&amp;S2PQ_relational[[#This Row],[PQGUID]]</f>
        <v>1t1Uf9Qy2KYSXOlwwK7bwY2EtW1EAPpAKFX3k6JZK82S</v>
      </c>
      <c r="D108" t="str">
        <f>IF(INDEX(S2PQ[[S2PQGUID]:[Respuesta]],MATCH(S2PQ_relational[[#This Row],[PQGUID]],S2PQ[S2PQGUID],0),5)="no",S2PQ_relational[[#This Row],[PIGUID]]&amp;"NO","-")</f>
        <v>-</v>
      </c>
    </row>
    <row r="109" spans="1:4" hidden="1" x14ac:dyDescent="0.25">
      <c r="A109" t="s">
        <v>490</v>
      </c>
      <c r="B109" t="s">
        <v>2826</v>
      </c>
      <c r="C109" t="str">
        <f>S2PQ_relational[[#This Row],[PIGUID]]&amp;S2PQ_relational[[#This Row],[PQGUID]]</f>
        <v>6IeKZizd7oEEGd7BJAZLvK2EtW1EAPpAKFX3k6JZK82S</v>
      </c>
      <c r="D109" t="str">
        <f>IF(INDEX(S2PQ[[S2PQGUID]:[Respuesta]],MATCH(S2PQ_relational[[#This Row],[PQGUID]],S2PQ[S2PQGUID],0),5)="no",S2PQ_relational[[#This Row],[PIGUID]]&amp;"NO","-")</f>
        <v>-</v>
      </c>
    </row>
    <row r="110" spans="1:4" hidden="1" x14ac:dyDescent="0.25">
      <c r="A110" t="s">
        <v>406</v>
      </c>
      <c r="B110" t="s">
        <v>2826</v>
      </c>
      <c r="C110" t="str">
        <f>S2PQ_relational[[#This Row],[PIGUID]]&amp;S2PQ_relational[[#This Row],[PQGUID]]</f>
        <v>drBvNVtOsNf4nEP6Usq6L2EtW1EAPpAKFX3k6JZK82S</v>
      </c>
      <c r="D110" t="str">
        <f>IF(INDEX(S2PQ[[S2PQGUID]:[Respuesta]],MATCH(S2PQ_relational[[#This Row],[PQGUID]],S2PQ[S2PQGUID],0),5)="no",S2PQ_relational[[#This Row],[PIGUID]]&amp;"NO","-")</f>
        <v>-</v>
      </c>
    </row>
    <row r="111" spans="1:4" hidden="1" x14ac:dyDescent="0.25">
      <c r="A111" t="s">
        <v>502</v>
      </c>
      <c r="B111" t="s">
        <v>2826</v>
      </c>
      <c r="C111" t="str">
        <f>S2PQ_relational[[#This Row],[PIGUID]]&amp;S2PQ_relational[[#This Row],[PQGUID]]</f>
        <v>5V6VXYDSELqNjI53IJ5iEJ2EtW1EAPpAKFX3k6JZK82S</v>
      </c>
      <c r="D111" t="str">
        <f>IF(INDEX(S2PQ[[S2PQGUID]:[Respuesta]],MATCH(S2PQ_relational[[#This Row],[PQGUID]],S2PQ[S2PQGUID],0),5)="no",S2PQ_relational[[#This Row],[PIGUID]]&amp;"NO","-")</f>
        <v>-</v>
      </c>
    </row>
    <row r="112" spans="1:4" hidden="1" x14ac:dyDescent="0.25">
      <c r="A112" t="s">
        <v>509</v>
      </c>
      <c r="B112" t="s">
        <v>2826</v>
      </c>
      <c r="C112" t="str">
        <f>S2PQ_relational[[#This Row],[PIGUID]]&amp;S2PQ_relational[[#This Row],[PQGUID]]</f>
        <v>6wWLmjyL314qZ6uEJu1piK2EtW1EAPpAKFX3k6JZK82S</v>
      </c>
      <c r="D112" t="str">
        <f>IF(INDEX(S2PQ[[S2PQGUID]:[Respuesta]],MATCH(S2PQ_relational[[#This Row],[PQGUID]],S2PQ[S2PQGUID],0),5)="no",S2PQ_relational[[#This Row],[PIGUID]]&amp;"NO","-")</f>
        <v>-</v>
      </c>
    </row>
    <row r="113" spans="1:4" hidden="1" x14ac:dyDescent="0.25">
      <c r="A113" t="s">
        <v>515</v>
      </c>
      <c r="B113" t="s">
        <v>2826</v>
      </c>
      <c r="C113" t="str">
        <f>S2PQ_relational[[#This Row],[PIGUID]]&amp;S2PQ_relational[[#This Row],[PQGUID]]</f>
        <v>5Z2RRtEQnPat8lHwqldvaz2EtW1EAPpAKFX3k6JZK82S</v>
      </c>
      <c r="D113" t="str">
        <f>IF(INDEX(S2PQ[[S2PQGUID]:[Respuesta]],MATCH(S2PQ_relational[[#This Row],[PQGUID]],S2PQ[S2PQGUID],0),5)="no",S2PQ_relational[[#This Row],[PIGUID]]&amp;"NO","-")</f>
        <v>-</v>
      </c>
    </row>
    <row r="114" spans="1:4" hidden="1" x14ac:dyDescent="0.25">
      <c r="A114" t="s">
        <v>521</v>
      </c>
      <c r="B114" t="s">
        <v>2826</v>
      </c>
      <c r="C114" t="str">
        <f>S2PQ_relational[[#This Row],[PIGUID]]&amp;S2PQ_relational[[#This Row],[PQGUID]]</f>
        <v>7a81ojul2BqqaeSV71ebRq2EtW1EAPpAKFX3k6JZK82S</v>
      </c>
      <c r="D114" t="str">
        <f>IF(INDEX(S2PQ[[S2PQGUID]:[Respuesta]],MATCH(S2PQ_relational[[#This Row],[PQGUID]],S2PQ[S2PQGUID],0),5)="no",S2PQ_relational[[#This Row],[PIGUID]]&amp;"NO","-")</f>
        <v>-</v>
      </c>
    </row>
    <row r="115" spans="1:4" hidden="1" x14ac:dyDescent="0.25">
      <c r="A115" t="s">
        <v>527</v>
      </c>
      <c r="B115" t="s">
        <v>2826</v>
      </c>
      <c r="C115" t="str">
        <f>S2PQ_relational[[#This Row],[PIGUID]]&amp;S2PQ_relational[[#This Row],[PQGUID]]</f>
        <v>3dvDjHhS7MMZqMRUw5Ktis2EtW1EAPpAKFX3k6JZK82S</v>
      </c>
      <c r="D115" t="str">
        <f>IF(INDEX(S2PQ[[S2PQGUID]:[Respuesta]],MATCH(S2PQ_relational[[#This Row],[PQGUID]],S2PQ[S2PQGUID],0),5)="no",S2PQ_relational[[#This Row],[PIGUID]]&amp;"NO","-")</f>
        <v>-</v>
      </c>
    </row>
    <row r="116" spans="1:4" hidden="1" x14ac:dyDescent="0.25">
      <c r="A116" t="s">
        <v>533</v>
      </c>
      <c r="B116" t="s">
        <v>2826</v>
      </c>
      <c r="C116" t="str">
        <f>S2PQ_relational[[#This Row],[PIGUID]]&amp;S2PQ_relational[[#This Row],[PQGUID]]</f>
        <v>17mYbzXNKGA9g0ugoT0i5a2EtW1EAPpAKFX3k6JZK82S</v>
      </c>
      <c r="D116" t="str">
        <f>IF(INDEX(S2PQ[[S2PQGUID]:[Respuesta]],MATCH(S2PQ_relational[[#This Row],[PQGUID]],S2PQ[S2PQGUID],0),5)="no",S2PQ_relational[[#This Row],[PIGUID]]&amp;"NO","-")</f>
        <v>-</v>
      </c>
    </row>
    <row r="117" spans="1:4" hidden="1" x14ac:dyDescent="0.25">
      <c r="A117" t="s">
        <v>388</v>
      </c>
      <c r="B117" t="s">
        <v>2826</v>
      </c>
      <c r="C117" t="str">
        <f>S2PQ_relational[[#This Row],[PIGUID]]&amp;S2PQ_relational[[#This Row],[PQGUID]]</f>
        <v>3UnlLkDKxHKs8rUaGgUyp82EtW1EAPpAKFX3k6JZK82S</v>
      </c>
      <c r="D117" t="str">
        <f>IF(INDEX(S2PQ[[S2PQGUID]:[Respuesta]],MATCH(S2PQ_relational[[#This Row],[PQGUID]],S2PQ[S2PQGUID],0),5)="no",S2PQ_relational[[#This Row],[PIGUID]]&amp;"NO","-")</f>
        <v>-</v>
      </c>
    </row>
    <row r="118" spans="1:4" hidden="1" x14ac:dyDescent="0.25">
      <c r="A118" t="s">
        <v>394</v>
      </c>
      <c r="B118" t="s">
        <v>2826</v>
      </c>
      <c r="C118" t="str">
        <f>S2PQ_relational[[#This Row],[PIGUID]]&amp;S2PQ_relational[[#This Row],[PQGUID]]</f>
        <v>7Ef5Bmo0przyYtqJEPtxah2EtW1EAPpAKFX3k6JZK82S</v>
      </c>
      <c r="D118" t="str">
        <f>IF(INDEX(S2PQ[[S2PQGUID]:[Respuesta]],MATCH(S2PQ_relational[[#This Row],[PQGUID]],S2PQ[S2PQGUID],0),5)="no",S2PQ_relational[[#This Row],[PIGUID]]&amp;"NO","-")</f>
        <v>-</v>
      </c>
    </row>
    <row r="119" spans="1:4" hidden="1" x14ac:dyDescent="0.25">
      <c r="A119" t="s">
        <v>380</v>
      </c>
      <c r="B119" t="s">
        <v>2826</v>
      </c>
      <c r="C119" t="str">
        <f>S2PQ_relational[[#This Row],[PIGUID]]&amp;S2PQ_relational[[#This Row],[PQGUID]]</f>
        <v>57qpdDwQQ3MhNY6fIas56G2EtW1EAPpAKFX3k6JZK82S</v>
      </c>
      <c r="D119" t="str">
        <f>IF(INDEX(S2PQ[[S2PQGUID]:[Respuesta]],MATCH(S2PQ_relational[[#This Row],[PQGUID]],S2PQ[S2PQGUID],0),5)="no",S2PQ_relational[[#This Row],[PIGUID]]&amp;"NO","-")</f>
        <v>-</v>
      </c>
    </row>
    <row r="120" spans="1:4" hidden="1" x14ac:dyDescent="0.25">
      <c r="A120" t="s">
        <v>836</v>
      </c>
      <c r="B120" t="s">
        <v>2826</v>
      </c>
      <c r="C120" t="str">
        <f>S2PQ_relational[[#This Row],[PIGUID]]&amp;S2PQ_relational[[#This Row],[PQGUID]]</f>
        <v>4tYggypoyyiTbigEnF5tNl2EtW1EAPpAKFX3k6JZK82S</v>
      </c>
      <c r="D120" t="str">
        <f>IF(INDEX(S2PQ[[S2PQGUID]:[Respuesta]],MATCH(S2PQ_relational[[#This Row],[PQGUID]],S2PQ[S2PQGUID],0),5)="no",S2PQ_relational[[#This Row],[PIGUID]]&amp;"NO","-")</f>
        <v>-</v>
      </c>
    </row>
    <row r="121" spans="1:4" hidden="1" x14ac:dyDescent="0.25">
      <c r="A121" t="s">
        <v>939</v>
      </c>
      <c r="B121" t="s">
        <v>2826</v>
      </c>
      <c r="C121" t="str">
        <f>S2PQ_relational[[#This Row],[PIGUID]]&amp;S2PQ_relational[[#This Row],[PQGUID]]</f>
        <v>3ZdJ0AeaZtPitqApXJMLbw2EtW1EAPpAKFX3k6JZK82S</v>
      </c>
      <c r="D121" t="str">
        <f>IF(INDEX(S2PQ[[S2PQGUID]:[Respuesta]],MATCH(S2PQ_relational[[#This Row],[PQGUID]],S2PQ[S2PQGUID],0),5)="no",S2PQ_relational[[#This Row],[PIGUID]]&amp;"NO","-")</f>
        <v>-</v>
      </c>
    </row>
    <row r="122" spans="1:4" hidden="1" x14ac:dyDescent="0.25">
      <c r="A122" t="s">
        <v>400</v>
      </c>
      <c r="B122" t="s">
        <v>2826</v>
      </c>
      <c r="C122" t="str">
        <f>S2PQ_relational[[#This Row],[PIGUID]]&amp;S2PQ_relational[[#This Row],[PQGUID]]</f>
        <v>S68T9UgfEOsnr4eUjqyh02EtW1EAPpAKFX3k6JZK82S</v>
      </c>
      <c r="D122" t="str">
        <f>IF(INDEX(S2PQ[[S2PQGUID]:[Respuesta]],MATCH(S2PQ_relational[[#This Row],[PQGUID]],S2PQ[S2PQGUID],0),5)="no",S2PQ_relational[[#This Row],[PIGUID]]&amp;"NO","-")</f>
        <v>-</v>
      </c>
    </row>
    <row r="123" spans="1:4" hidden="1" x14ac:dyDescent="0.25">
      <c r="A123" t="s">
        <v>1652</v>
      </c>
      <c r="B123" t="s">
        <v>2826</v>
      </c>
      <c r="C123" t="str">
        <f>S2PQ_relational[[#This Row],[PIGUID]]&amp;S2PQ_relational[[#This Row],[PQGUID]]</f>
        <v>ac8s20D0gDj5yI2V38P5h2EtW1EAPpAKFX3k6JZK82S</v>
      </c>
      <c r="D123" t="str">
        <f>IF(INDEX(S2PQ[[S2PQGUID]:[Respuesta]],MATCH(S2PQ_relational[[#This Row],[PQGUID]],S2PQ[S2PQGUID],0),5)="no",S2PQ_relational[[#This Row],[PIGUID]]&amp;"NO","-")</f>
        <v>-</v>
      </c>
    </row>
    <row r="124" spans="1:4" hidden="1" x14ac:dyDescent="0.25">
      <c r="A124" t="s">
        <v>42</v>
      </c>
      <c r="C124" t="str">
        <f>S2PQ_relational[[#This Row],[PIGUID]]&amp;S2PQ_relational[[#This Row],[PQGUID]]</f>
        <v>57zh5RXeAe6wHhCK0WqVWW</v>
      </c>
      <c r="D124" t="e">
        <f>IF(INDEX(S2PQ[[S2PQGUID]:[Respuesta]],MATCH(S2PQ_relational[[#This Row],[PQGUID]],S2PQ[S2PQGUID],0),5)="no",S2PQ_relational[[#This Row],[PIGUID]]&amp;"NO","-")</f>
        <v>#N/A</v>
      </c>
    </row>
    <row r="125" spans="1:4" hidden="1" x14ac:dyDescent="0.25">
      <c r="A125" t="s">
        <v>51</v>
      </c>
      <c r="C125" t="str">
        <f>S2PQ_relational[[#This Row],[PIGUID]]&amp;S2PQ_relational[[#This Row],[PQGUID]]</f>
        <v>6Z3G0EmbHuhBoyMtzcz7N0</v>
      </c>
      <c r="D125" t="e">
        <f>IF(INDEX(S2PQ[[S2PQGUID]:[Respuesta]],MATCH(S2PQ_relational[[#This Row],[PQGUID]],S2PQ[S2PQGUID],0),5)="no",S2PQ_relational[[#This Row],[PIGUID]]&amp;"NO","-")</f>
        <v>#N/A</v>
      </c>
    </row>
    <row r="126" spans="1:4" hidden="1" x14ac:dyDescent="0.25">
      <c r="A126" t="s">
        <v>59</v>
      </c>
      <c r="C126" t="str">
        <f>S2PQ_relational[[#This Row],[PIGUID]]&amp;S2PQ_relational[[#This Row],[PQGUID]]</f>
        <v>2IMsSYWG2fojjWo8efL0Pu</v>
      </c>
      <c r="D126" t="e">
        <f>IF(INDEX(S2PQ[[S2PQGUID]:[Respuesta]],MATCH(S2PQ_relational[[#This Row],[PQGUID]],S2PQ[S2PQGUID],0),5)="no",S2PQ_relational[[#This Row],[PIGUID]]&amp;"NO","-")</f>
        <v>#N/A</v>
      </c>
    </row>
    <row r="127" spans="1:4" hidden="1" x14ac:dyDescent="0.25">
      <c r="A127" t="s">
        <v>65</v>
      </c>
      <c r="C127" t="str">
        <f>S2PQ_relational[[#This Row],[PIGUID]]&amp;S2PQ_relational[[#This Row],[PQGUID]]</f>
        <v>12GamC3vBfMDUBveQNUa5L</v>
      </c>
      <c r="D127" t="e">
        <f>IF(INDEX(S2PQ[[S2PQGUID]:[Respuesta]],MATCH(S2PQ_relational[[#This Row],[PQGUID]],S2PQ[S2PQGUID],0),5)="no",S2PQ_relational[[#This Row],[PIGUID]]&amp;"NO","-")</f>
        <v>#N/A</v>
      </c>
    </row>
    <row r="128" spans="1:4" hidden="1" x14ac:dyDescent="0.25">
      <c r="A128" t="s">
        <v>131</v>
      </c>
      <c r="C128" t="str">
        <f>S2PQ_relational[[#This Row],[PIGUID]]&amp;S2PQ_relational[[#This Row],[PQGUID]]</f>
        <v>5tv7YuXqoZV9LbN1w6JT35</v>
      </c>
      <c r="D128" t="e">
        <f>IF(INDEX(S2PQ[[S2PQGUID]:[Respuesta]],MATCH(S2PQ_relational[[#This Row],[PQGUID]],S2PQ[S2PQGUID],0),5)="no",S2PQ_relational[[#This Row],[PIGUID]]&amp;"NO","-")</f>
        <v>#N/A</v>
      </c>
    </row>
    <row r="129" spans="1:4" hidden="1" x14ac:dyDescent="0.25">
      <c r="A129" t="s">
        <v>199</v>
      </c>
      <c r="C129" t="str">
        <f>S2PQ_relational[[#This Row],[PIGUID]]&amp;S2PQ_relational[[#This Row],[PQGUID]]</f>
        <v>6vGD5AWh2UExudq69tqzEY</v>
      </c>
      <c r="D129" t="e">
        <f>IF(INDEX(S2PQ[[S2PQGUID]:[Respuesta]],MATCH(S2PQ_relational[[#This Row],[PQGUID]],S2PQ[S2PQGUID],0),5)="no",S2PQ_relational[[#This Row],[PIGUID]]&amp;"NO","-")</f>
        <v>#N/A</v>
      </c>
    </row>
    <row r="130" spans="1:4" hidden="1" x14ac:dyDescent="0.25">
      <c r="A130" t="s">
        <v>264</v>
      </c>
      <c r="C130" t="str">
        <f>S2PQ_relational[[#This Row],[PIGUID]]&amp;S2PQ_relational[[#This Row],[PQGUID]]</f>
        <v>4S0ijadkceiA8BIkmBJNrR</v>
      </c>
      <c r="D130" t="e">
        <f>IF(INDEX(S2PQ[[S2PQGUID]:[Respuesta]],MATCH(S2PQ_relational[[#This Row],[PQGUID]],S2PQ[S2PQGUID],0),5)="no",S2PQ_relational[[#This Row],[PIGUID]]&amp;"NO","-")</f>
        <v>#N/A</v>
      </c>
    </row>
    <row r="131" spans="1:4" hidden="1" x14ac:dyDescent="0.25">
      <c r="A131" t="s">
        <v>321</v>
      </c>
      <c r="C131" t="str">
        <f>S2PQ_relational[[#This Row],[PIGUID]]&amp;S2PQ_relational[[#This Row],[PQGUID]]</f>
        <v>lQ45YOCMiPWiP65wkwUDb</v>
      </c>
      <c r="D131" t="e">
        <f>IF(INDEX(S2PQ[[S2PQGUID]:[Respuesta]],MATCH(S2PQ_relational[[#This Row],[PQGUID]],S2PQ[S2PQGUID],0),5)="no",S2PQ_relational[[#This Row],[PIGUID]]&amp;"NO","-")</f>
        <v>#N/A</v>
      </c>
    </row>
    <row r="132" spans="1:4" hidden="1" x14ac:dyDescent="0.25">
      <c r="A132" t="s">
        <v>328</v>
      </c>
      <c r="C132" t="str">
        <f>S2PQ_relational[[#This Row],[PIGUID]]&amp;S2PQ_relational[[#This Row],[PQGUID]]</f>
        <v>6t9OOHDR1k4wlUxfeynXqs</v>
      </c>
      <c r="D132" t="e">
        <f>IF(INDEX(S2PQ[[S2PQGUID]:[Respuesta]],MATCH(S2PQ_relational[[#This Row],[PQGUID]],S2PQ[S2PQGUID],0),5)="no",S2PQ_relational[[#This Row],[PIGUID]]&amp;"NO","-")</f>
        <v>#N/A</v>
      </c>
    </row>
    <row r="133" spans="1:4" hidden="1" x14ac:dyDescent="0.25">
      <c r="A133" t="s">
        <v>361</v>
      </c>
      <c r="C133" t="str">
        <f>S2PQ_relational[[#This Row],[PIGUID]]&amp;S2PQ_relational[[#This Row],[PQGUID]]</f>
        <v>67LKqoOQuQUbZbUPem7rQ</v>
      </c>
      <c r="D133" t="e">
        <f>IF(INDEX(S2PQ[[S2PQGUID]:[Respuesta]],MATCH(S2PQ_relational[[#This Row],[PQGUID]],S2PQ[S2PQGUID],0),5)="no",S2PQ_relational[[#This Row],[PIGUID]]&amp;"NO","-")</f>
        <v>#N/A</v>
      </c>
    </row>
    <row r="134" spans="1:4" hidden="1" x14ac:dyDescent="0.25">
      <c r="A134" t="s">
        <v>440</v>
      </c>
      <c r="C134" t="str">
        <f>S2PQ_relational[[#This Row],[PIGUID]]&amp;S2PQ_relational[[#This Row],[PQGUID]]</f>
        <v>3WRQ7pBD8btmttUj5pHZl9</v>
      </c>
      <c r="D134" t="e">
        <f>IF(INDEX(S2PQ[[S2PQGUID]:[Respuesta]],MATCH(S2PQ_relational[[#This Row],[PQGUID]],S2PQ[S2PQGUID],0),5)="no",S2PQ_relational[[#This Row],[PIGUID]]&amp;"NO","-")</f>
        <v>#N/A</v>
      </c>
    </row>
    <row r="135" spans="1:4" hidden="1" x14ac:dyDescent="0.25">
      <c r="A135" t="s">
        <v>496</v>
      </c>
      <c r="C135" t="str">
        <f>S2PQ_relational[[#This Row],[PIGUID]]&amp;S2PQ_relational[[#This Row],[PQGUID]]</f>
        <v>4b8nrtUGbOZ2K3aWfTmjQ0</v>
      </c>
      <c r="D135" t="e">
        <f>IF(INDEX(S2PQ[[S2PQGUID]:[Respuesta]],MATCH(S2PQ_relational[[#This Row],[PQGUID]],S2PQ[S2PQGUID],0),5)="no",S2PQ_relational[[#This Row],[PIGUID]]&amp;"NO","-")</f>
        <v>#N/A</v>
      </c>
    </row>
    <row r="136" spans="1:4" hidden="1" x14ac:dyDescent="0.25">
      <c r="A136" t="s">
        <v>560</v>
      </c>
      <c r="C136" t="str">
        <f>S2PQ_relational[[#This Row],[PIGUID]]&amp;S2PQ_relational[[#This Row],[PQGUID]]</f>
        <v>3J8O62KNfuPfnd0CJS5tpk</v>
      </c>
      <c r="D136" t="e">
        <f>IF(INDEX(S2PQ[[S2PQGUID]:[Respuesta]],MATCH(S2PQ_relational[[#This Row],[PQGUID]],S2PQ[S2PQGUID],0),5)="no",S2PQ_relational[[#This Row],[PIGUID]]&amp;"NO","-")</f>
        <v>#N/A</v>
      </c>
    </row>
    <row r="137" spans="1:4" hidden="1" x14ac:dyDescent="0.25">
      <c r="A137" t="s">
        <v>572</v>
      </c>
      <c r="C137" t="str">
        <f>S2PQ_relational[[#This Row],[PIGUID]]&amp;S2PQ_relational[[#This Row],[PQGUID]]</f>
        <v>eDBIAJH7lgc2ErlgKqBdz</v>
      </c>
      <c r="D137" t="e">
        <f>IF(INDEX(S2PQ[[S2PQGUID]:[Respuesta]],MATCH(S2PQ_relational[[#This Row],[PQGUID]],S2PQ[S2PQGUID],0),5)="no",S2PQ_relational[[#This Row],[PIGUID]]&amp;"NO","-")</f>
        <v>#N/A</v>
      </c>
    </row>
    <row r="138" spans="1:4" hidden="1" x14ac:dyDescent="0.25">
      <c r="A138" t="s">
        <v>585</v>
      </c>
      <c r="C138" t="str">
        <f>S2PQ_relational[[#This Row],[PIGUID]]&amp;S2PQ_relational[[#This Row],[PQGUID]]</f>
        <v>4CWukhjgGWB3PQeG5nOpGb</v>
      </c>
      <c r="D138" t="e">
        <f>IF(INDEX(S2PQ[[S2PQGUID]:[Respuesta]],MATCH(S2PQ_relational[[#This Row],[PQGUID]],S2PQ[S2PQGUID],0),5)="no",S2PQ_relational[[#This Row],[PIGUID]]&amp;"NO","-")</f>
        <v>#N/A</v>
      </c>
    </row>
    <row r="139" spans="1:4" hidden="1" x14ac:dyDescent="0.25">
      <c r="A139" t="s">
        <v>591</v>
      </c>
      <c r="C139" t="str">
        <f>S2PQ_relational[[#This Row],[PIGUID]]&amp;S2PQ_relational[[#This Row],[PQGUID]]</f>
        <v>4uELwFnYBgXWIoEhYC0pSR</v>
      </c>
      <c r="D139" t="e">
        <f>IF(INDEX(S2PQ[[S2PQGUID]:[Respuesta]],MATCH(S2PQ_relational[[#This Row],[PQGUID]],S2PQ[S2PQGUID],0),5)="no",S2PQ_relational[[#This Row],[PIGUID]]&amp;"NO","-")</f>
        <v>#N/A</v>
      </c>
    </row>
    <row r="140" spans="1:4" hidden="1" x14ac:dyDescent="0.25">
      <c r="A140" t="s">
        <v>597</v>
      </c>
      <c r="C140" t="str">
        <f>S2PQ_relational[[#This Row],[PIGUID]]&amp;S2PQ_relational[[#This Row],[PQGUID]]</f>
        <v>1EIecfs8H41dNknq6JnLCj</v>
      </c>
      <c r="D140" t="e">
        <f>IF(INDEX(S2PQ[[S2PQGUID]:[Respuesta]],MATCH(S2PQ_relational[[#This Row],[PQGUID]],S2PQ[S2PQGUID],0),5)="no",S2PQ_relational[[#This Row],[PIGUID]]&amp;"NO","-")</f>
        <v>#N/A</v>
      </c>
    </row>
    <row r="141" spans="1:4" hidden="1" x14ac:dyDescent="0.25">
      <c r="A141" t="s">
        <v>603</v>
      </c>
      <c r="C141" t="str">
        <f>S2PQ_relational[[#This Row],[PIGUID]]&amp;S2PQ_relational[[#This Row],[PQGUID]]</f>
        <v>5Chr1AO0wkK4Hm5qUgv2b7</v>
      </c>
      <c r="D141" t="e">
        <f>IF(INDEX(S2PQ[[S2PQGUID]:[Respuesta]],MATCH(S2PQ_relational[[#This Row],[PQGUID]],S2PQ[S2PQGUID],0),5)="no",S2PQ_relational[[#This Row],[PIGUID]]&amp;"NO","-")</f>
        <v>#N/A</v>
      </c>
    </row>
    <row r="142" spans="1:4" hidden="1" x14ac:dyDescent="0.25">
      <c r="A142" t="s">
        <v>609</v>
      </c>
      <c r="C142" t="str">
        <f>S2PQ_relational[[#This Row],[PIGUID]]&amp;S2PQ_relational[[#This Row],[PQGUID]]</f>
        <v>1z7NPEx9qL7UVltPT4XmDY</v>
      </c>
      <c r="D142" t="e">
        <f>IF(INDEX(S2PQ[[S2PQGUID]:[Respuesta]],MATCH(S2PQ_relational[[#This Row],[PQGUID]],S2PQ[S2PQGUID],0),5)="no",S2PQ_relational[[#This Row],[PIGUID]]&amp;"NO","-")</f>
        <v>#N/A</v>
      </c>
    </row>
    <row r="143" spans="1:4" hidden="1" x14ac:dyDescent="0.25">
      <c r="A143" t="s">
        <v>615</v>
      </c>
      <c r="C143" t="str">
        <f>S2PQ_relational[[#This Row],[PIGUID]]&amp;S2PQ_relational[[#This Row],[PQGUID]]</f>
        <v>4UIzPvMqxuFcrMB7CF4B7w</v>
      </c>
      <c r="D143" t="e">
        <f>IF(INDEX(S2PQ[[S2PQGUID]:[Respuesta]],MATCH(S2PQ_relational[[#This Row],[PQGUID]],S2PQ[S2PQGUID],0),5)="no",S2PQ_relational[[#This Row],[PIGUID]]&amp;"NO","-")</f>
        <v>#N/A</v>
      </c>
    </row>
    <row r="144" spans="1:4" hidden="1" x14ac:dyDescent="0.25">
      <c r="A144" t="s">
        <v>621</v>
      </c>
      <c r="C144" t="str">
        <f>S2PQ_relational[[#This Row],[PIGUID]]&amp;S2PQ_relational[[#This Row],[PQGUID]]</f>
        <v>7ogUJA3KgahHgsL0xuhzH9</v>
      </c>
      <c r="D144" t="e">
        <f>IF(INDEX(S2PQ[[S2PQGUID]:[Respuesta]],MATCH(S2PQ_relational[[#This Row],[PQGUID]],S2PQ[S2PQGUID],0),5)="no",S2PQ_relational[[#This Row],[PIGUID]]&amp;"NO","-")</f>
        <v>#N/A</v>
      </c>
    </row>
    <row r="145" spans="1:4" hidden="1" x14ac:dyDescent="0.25">
      <c r="A145" t="s">
        <v>627</v>
      </c>
      <c r="C145" t="str">
        <f>S2PQ_relational[[#This Row],[PIGUID]]&amp;S2PQ_relational[[#This Row],[PQGUID]]</f>
        <v>2sLWmLDwjX4RIw9iLBvBtE</v>
      </c>
      <c r="D145" t="e">
        <f>IF(INDEX(S2PQ[[S2PQGUID]:[Respuesta]],MATCH(S2PQ_relational[[#This Row],[PQGUID]],S2PQ[S2PQGUID],0),5)="no",S2PQ_relational[[#This Row],[PIGUID]]&amp;"NO","-")</f>
        <v>#N/A</v>
      </c>
    </row>
    <row r="146" spans="1:4" hidden="1" x14ac:dyDescent="0.25">
      <c r="A146" t="s">
        <v>634</v>
      </c>
      <c r="C146" t="str">
        <f>S2PQ_relational[[#This Row],[PIGUID]]&amp;S2PQ_relational[[#This Row],[PQGUID]]</f>
        <v>37duoGJiHLxEhd6NwORejP</v>
      </c>
      <c r="D146" t="e">
        <f>IF(INDEX(S2PQ[[S2PQGUID]:[Respuesta]],MATCH(S2PQ_relational[[#This Row],[PQGUID]],S2PQ[S2PQGUID],0),5)="no",S2PQ_relational[[#This Row],[PIGUID]]&amp;"NO","-")</f>
        <v>#N/A</v>
      </c>
    </row>
    <row r="147" spans="1:4" hidden="1" x14ac:dyDescent="0.25">
      <c r="A147" t="s">
        <v>640</v>
      </c>
      <c r="C147" t="str">
        <f>S2PQ_relational[[#This Row],[PIGUID]]&amp;S2PQ_relational[[#This Row],[PQGUID]]</f>
        <v>2dlDVcUpPa7mM9EyOGQN5Q</v>
      </c>
      <c r="D147" t="e">
        <f>IF(INDEX(S2PQ[[S2PQGUID]:[Respuesta]],MATCH(S2PQ_relational[[#This Row],[PQGUID]],S2PQ[S2PQGUID],0),5)="no",S2PQ_relational[[#This Row],[PIGUID]]&amp;"NO","-")</f>
        <v>#N/A</v>
      </c>
    </row>
    <row r="148" spans="1:4" hidden="1" x14ac:dyDescent="0.25">
      <c r="A148" t="s">
        <v>646</v>
      </c>
      <c r="C148" t="str">
        <f>S2PQ_relational[[#This Row],[PIGUID]]&amp;S2PQ_relational[[#This Row],[PQGUID]]</f>
        <v>lwVD0y2sfcySbR28bqNW1</v>
      </c>
      <c r="D148" t="e">
        <f>IF(INDEX(S2PQ[[S2PQGUID]:[Respuesta]],MATCH(S2PQ_relational[[#This Row],[PQGUID]],S2PQ[S2PQGUID],0),5)="no",S2PQ_relational[[#This Row],[PIGUID]]&amp;"NO","-")</f>
        <v>#N/A</v>
      </c>
    </row>
    <row r="149" spans="1:4" hidden="1" x14ac:dyDescent="0.25">
      <c r="A149" t="s">
        <v>652</v>
      </c>
      <c r="C149" t="str">
        <f>S2PQ_relational[[#This Row],[PIGUID]]&amp;S2PQ_relational[[#This Row],[PQGUID]]</f>
        <v>4wKtubLhiS6PGhw001sHbx</v>
      </c>
      <c r="D149" t="e">
        <f>IF(INDEX(S2PQ[[S2PQGUID]:[Respuesta]],MATCH(S2PQ_relational[[#This Row],[PQGUID]],S2PQ[S2PQGUID],0),5)="no",S2PQ_relational[[#This Row],[PIGUID]]&amp;"NO","-")</f>
        <v>#N/A</v>
      </c>
    </row>
    <row r="150" spans="1:4" hidden="1" x14ac:dyDescent="0.25">
      <c r="A150" t="s">
        <v>658</v>
      </c>
      <c r="C150" t="str">
        <f>S2PQ_relational[[#This Row],[PIGUID]]&amp;S2PQ_relational[[#This Row],[PQGUID]]</f>
        <v>5Trid7RJINI5NOJDPpoz9r</v>
      </c>
      <c r="D150" t="e">
        <f>IF(INDEX(S2PQ[[S2PQGUID]:[Respuesta]],MATCH(S2PQ_relational[[#This Row],[PQGUID]],S2PQ[S2PQGUID],0),5)="no",S2PQ_relational[[#This Row],[PIGUID]]&amp;"NO","-")</f>
        <v>#N/A</v>
      </c>
    </row>
    <row r="151" spans="1:4" hidden="1" x14ac:dyDescent="0.25">
      <c r="A151" t="s">
        <v>664</v>
      </c>
      <c r="C151" t="str">
        <f>S2PQ_relational[[#This Row],[PIGUID]]&amp;S2PQ_relational[[#This Row],[PQGUID]]</f>
        <v>5vcbGWEHPs18Yz7noTSiZm</v>
      </c>
      <c r="D151" t="e">
        <f>IF(INDEX(S2PQ[[S2PQGUID]:[Respuesta]],MATCH(S2PQ_relational[[#This Row],[PQGUID]],S2PQ[S2PQGUID],0),5)="no",S2PQ_relational[[#This Row],[PIGUID]]&amp;"NO","-")</f>
        <v>#N/A</v>
      </c>
    </row>
    <row r="152" spans="1:4" hidden="1" x14ac:dyDescent="0.25">
      <c r="A152" t="s">
        <v>670</v>
      </c>
      <c r="C152" t="str">
        <f>S2PQ_relational[[#This Row],[PIGUID]]&amp;S2PQ_relational[[#This Row],[PQGUID]]</f>
        <v>3stOu3MOVFIK022JyGb55p</v>
      </c>
      <c r="D152" t="e">
        <f>IF(INDEX(S2PQ[[S2PQGUID]:[Respuesta]],MATCH(S2PQ_relational[[#This Row],[PQGUID]],S2PQ[S2PQGUID],0),5)="no",S2PQ_relational[[#This Row],[PIGUID]]&amp;"NO","-")</f>
        <v>#N/A</v>
      </c>
    </row>
    <row r="153" spans="1:4" hidden="1" x14ac:dyDescent="0.25">
      <c r="A153" t="s">
        <v>676</v>
      </c>
      <c r="C153" t="str">
        <f>S2PQ_relational[[#This Row],[PIGUID]]&amp;S2PQ_relational[[#This Row],[PQGUID]]</f>
        <v>U04mYiOB8IJfPdKwnNe9K</v>
      </c>
      <c r="D153" t="e">
        <f>IF(INDEX(S2PQ[[S2PQGUID]:[Respuesta]],MATCH(S2PQ_relational[[#This Row],[PQGUID]],S2PQ[S2PQGUID],0),5)="no",S2PQ_relational[[#This Row],[PIGUID]]&amp;"NO","-")</f>
        <v>#N/A</v>
      </c>
    </row>
    <row r="154" spans="1:4" hidden="1" x14ac:dyDescent="0.25">
      <c r="A154" t="s">
        <v>682</v>
      </c>
      <c r="C154" t="str">
        <f>S2PQ_relational[[#This Row],[PIGUID]]&amp;S2PQ_relational[[#This Row],[PQGUID]]</f>
        <v>5cBvX3TmlHSOeevpUHG34S</v>
      </c>
      <c r="D154" t="e">
        <f>IF(INDEX(S2PQ[[S2PQGUID]:[Respuesta]],MATCH(S2PQ_relational[[#This Row],[PQGUID]],S2PQ[S2PQGUID],0),5)="no",S2PQ_relational[[#This Row],[PIGUID]]&amp;"NO","-")</f>
        <v>#N/A</v>
      </c>
    </row>
    <row r="155" spans="1:4" hidden="1" x14ac:dyDescent="0.25">
      <c r="A155" t="s">
        <v>688</v>
      </c>
      <c r="C155" t="str">
        <f>S2PQ_relational[[#This Row],[PIGUID]]&amp;S2PQ_relational[[#This Row],[PQGUID]]</f>
        <v>1ftkAI02HjMR8S81Fptm6o</v>
      </c>
      <c r="D155" t="e">
        <f>IF(INDEX(S2PQ[[S2PQGUID]:[Respuesta]],MATCH(S2PQ_relational[[#This Row],[PQGUID]],S2PQ[S2PQGUID],0),5)="no",S2PQ_relational[[#This Row],[PIGUID]]&amp;"NO","-")</f>
        <v>#N/A</v>
      </c>
    </row>
    <row r="156" spans="1:4" hidden="1" x14ac:dyDescent="0.25">
      <c r="A156" t="s">
        <v>694</v>
      </c>
      <c r="C156" t="str">
        <f>S2PQ_relational[[#This Row],[PIGUID]]&amp;S2PQ_relational[[#This Row],[PQGUID]]</f>
        <v>6XqDrBtYjDMFUnvwbUqxja</v>
      </c>
      <c r="D156" t="e">
        <f>IF(INDEX(S2PQ[[S2PQGUID]:[Respuesta]],MATCH(S2PQ_relational[[#This Row],[PQGUID]],S2PQ[S2PQGUID],0),5)="no",S2PQ_relational[[#This Row],[PIGUID]]&amp;"NO","-")</f>
        <v>#N/A</v>
      </c>
    </row>
    <row r="157" spans="1:4" hidden="1" x14ac:dyDescent="0.25">
      <c r="A157" t="s">
        <v>701</v>
      </c>
      <c r="C157" t="str">
        <f>S2PQ_relational[[#This Row],[PIGUID]]&amp;S2PQ_relational[[#This Row],[PQGUID]]</f>
        <v>5w9J5kw9Qap5Cuz5x61geq</v>
      </c>
      <c r="D157" t="e">
        <f>IF(INDEX(S2PQ[[S2PQGUID]:[Respuesta]],MATCH(S2PQ_relational[[#This Row],[PQGUID]],S2PQ[S2PQGUID],0),5)="no",S2PQ_relational[[#This Row],[PIGUID]]&amp;"NO","-")</f>
        <v>#N/A</v>
      </c>
    </row>
    <row r="158" spans="1:4" hidden="1" x14ac:dyDescent="0.25">
      <c r="A158" t="s">
        <v>714</v>
      </c>
      <c r="C158" t="str">
        <f>S2PQ_relational[[#This Row],[PIGUID]]&amp;S2PQ_relational[[#This Row],[PQGUID]]</f>
        <v>1NNYWcvzB9I6fEmMlup3nL</v>
      </c>
      <c r="D158" t="e">
        <f>IF(INDEX(S2PQ[[S2PQGUID]:[Respuesta]],MATCH(S2PQ_relational[[#This Row],[PQGUID]],S2PQ[S2PQGUID],0),5)="no",S2PQ_relational[[#This Row],[PIGUID]]&amp;"NO","-")</f>
        <v>#N/A</v>
      </c>
    </row>
    <row r="159" spans="1:4" hidden="1" x14ac:dyDescent="0.25">
      <c r="A159" t="s">
        <v>720</v>
      </c>
      <c r="C159" t="str">
        <f>S2PQ_relational[[#This Row],[PIGUID]]&amp;S2PQ_relational[[#This Row],[PQGUID]]</f>
        <v>5GRCMUo8MYiBDoZHBRji57</v>
      </c>
      <c r="D159" t="e">
        <f>IF(INDEX(S2PQ[[S2PQGUID]:[Respuesta]],MATCH(S2PQ_relational[[#This Row],[PQGUID]],S2PQ[S2PQGUID],0),5)="no",S2PQ_relational[[#This Row],[PIGUID]]&amp;"NO","-")</f>
        <v>#N/A</v>
      </c>
    </row>
    <row r="160" spans="1:4" hidden="1" x14ac:dyDescent="0.25">
      <c r="A160" t="s">
        <v>726</v>
      </c>
      <c r="C160" t="str">
        <f>S2PQ_relational[[#This Row],[PIGUID]]&amp;S2PQ_relational[[#This Row],[PQGUID]]</f>
        <v>4u7VKYjF6PwRg1KvP3OiXb</v>
      </c>
      <c r="D160" t="e">
        <f>IF(INDEX(S2PQ[[S2PQGUID]:[Respuesta]],MATCH(S2PQ_relational[[#This Row],[PQGUID]],S2PQ[S2PQGUID],0),5)="no",S2PQ_relational[[#This Row],[PIGUID]]&amp;"NO","-")</f>
        <v>#N/A</v>
      </c>
    </row>
    <row r="161" spans="1:4" hidden="1" x14ac:dyDescent="0.25">
      <c r="A161" t="s">
        <v>738</v>
      </c>
      <c r="C161" t="str">
        <f>S2PQ_relational[[#This Row],[PIGUID]]&amp;S2PQ_relational[[#This Row],[PQGUID]]</f>
        <v>5ErUG6wXUeCXuabJPdSUW6</v>
      </c>
      <c r="D161" t="e">
        <f>IF(INDEX(S2PQ[[S2PQGUID]:[Respuesta]],MATCH(S2PQ_relational[[#This Row],[PQGUID]],S2PQ[S2PQGUID],0),5)="no",S2PQ_relational[[#This Row],[PIGUID]]&amp;"NO","-")</f>
        <v>#N/A</v>
      </c>
    </row>
    <row r="162" spans="1:4" hidden="1" x14ac:dyDescent="0.25">
      <c r="A162" t="s">
        <v>745</v>
      </c>
      <c r="C162" t="str">
        <f>S2PQ_relational[[#This Row],[PIGUID]]&amp;S2PQ_relational[[#This Row],[PQGUID]]</f>
        <v>5WMy4S7JvPpeNmsVrCjJrO</v>
      </c>
      <c r="D162" t="e">
        <f>IF(INDEX(S2PQ[[S2PQGUID]:[Respuesta]],MATCH(S2PQ_relational[[#This Row],[PQGUID]],S2PQ[S2PQGUID],0),5)="no",S2PQ_relational[[#This Row],[PIGUID]]&amp;"NO","-")</f>
        <v>#N/A</v>
      </c>
    </row>
    <row r="163" spans="1:4" hidden="1" x14ac:dyDescent="0.25">
      <c r="A163" t="s">
        <v>763</v>
      </c>
      <c r="C163" t="str">
        <f>S2PQ_relational[[#This Row],[PIGUID]]&amp;S2PQ_relational[[#This Row],[PQGUID]]</f>
        <v>4kkqkv4Y29YoIhIqJkkVSt</v>
      </c>
      <c r="D163" t="e">
        <f>IF(INDEX(S2PQ[[S2PQGUID]:[Respuesta]],MATCH(S2PQ_relational[[#This Row],[PQGUID]],S2PQ[S2PQGUID],0),5)="no",S2PQ_relational[[#This Row],[PIGUID]]&amp;"NO","-")</f>
        <v>#N/A</v>
      </c>
    </row>
    <row r="164" spans="1:4" hidden="1" x14ac:dyDescent="0.25">
      <c r="A164" t="s">
        <v>781</v>
      </c>
      <c r="C164" t="str">
        <f>S2PQ_relational[[#This Row],[PIGUID]]&amp;S2PQ_relational[[#This Row],[PQGUID]]</f>
        <v>1wcijDaPNYlJnpZQt2IeUv</v>
      </c>
      <c r="D164" t="e">
        <f>IF(INDEX(S2PQ[[S2PQGUID]:[Respuesta]],MATCH(S2PQ_relational[[#This Row],[PQGUID]],S2PQ[S2PQGUID],0),5)="no",S2PQ_relational[[#This Row],[PIGUID]]&amp;"NO","-")</f>
        <v>#N/A</v>
      </c>
    </row>
    <row r="165" spans="1:4" hidden="1" x14ac:dyDescent="0.25">
      <c r="A165" t="s">
        <v>787</v>
      </c>
      <c r="C165" t="str">
        <f>S2PQ_relational[[#This Row],[PIGUID]]&amp;S2PQ_relational[[#This Row],[PQGUID]]</f>
        <v>1g7aICL9NQb6veUhfttjWx</v>
      </c>
      <c r="D165" t="e">
        <f>IF(INDEX(S2PQ[[S2PQGUID]:[Respuesta]],MATCH(S2PQ_relational[[#This Row],[PQGUID]],S2PQ[S2PQGUID],0),5)="no",S2PQ_relational[[#This Row],[PIGUID]]&amp;"NO","-")</f>
        <v>#N/A</v>
      </c>
    </row>
    <row r="166" spans="1:4" hidden="1" x14ac:dyDescent="0.25">
      <c r="A166" t="s">
        <v>794</v>
      </c>
      <c r="C166" t="str">
        <f>S2PQ_relational[[#This Row],[PIGUID]]&amp;S2PQ_relational[[#This Row],[PQGUID]]</f>
        <v>2SAvhNEQrMa7Hj8vi8cHtw</v>
      </c>
      <c r="D166" t="e">
        <f>IF(INDEX(S2PQ[[S2PQGUID]:[Respuesta]],MATCH(S2PQ_relational[[#This Row],[PQGUID]],S2PQ[S2PQGUID],0),5)="no",S2PQ_relational[[#This Row],[PIGUID]]&amp;"NO","-")</f>
        <v>#N/A</v>
      </c>
    </row>
    <row r="167" spans="1:4" hidden="1" x14ac:dyDescent="0.25">
      <c r="A167" t="s">
        <v>800</v>
      </c>
      <c r="C167" t="str">
        <f>S2PQ_relational[[#This Row],[PIGUID]]&amp;S2PQ_relational[[#This Row],[PQGUID]]</f>
        <v>6zPZUmEVfDD6aDXdjrQizg</v>
      </c>
      <c r="D167" t="e">
        <f>IF(INDEX(S2PQ[[S2PQGUID]:[Respuesta]],MATCH(S2PQ_relational[[#This Row],[PQGUID]],S2PQ[S2PQGUID],0),5)="no",S2PQ_relational[[#This Row],[PIGUID]]&amp;"NO","-")</f>
        <v>#N/A</v>
      </c>
    </row>
    <row r="168" spans="1:4" hidden="1" x14ac:dyDescent="0.25">
      <c r="A168" t="s">
        <v>806</v>
      </c>
      <c r="C168" t="str">
        <f>S2PQ_relational[[#This Row],[PIGUID]]&amp;S2PQ_relational[[#This Row],[PQGUID]]</f>
        <v>6rzAuVmyYXYNyVxrw3NU6u</v>
      </c>
      <c r="D168" t="e">
        <f>IF(INDEX(S2PQ[[S2PQGUID]:[Respuesta]],MATCH(S2PQ_relational[[#This Row],[PQGUID]],S2PQ[S2PQGUID],0),5)="no",S2PQ_relational[[#This Row],[PIGUID]]&amp;"NO","-")</f>
        <v>#N/A</v>
      </c>
    </row>
    <row r="169" spans="1:4" hidden="1" x14ac:dyDescent="0.25">
      <c r="A169" t="s">
        <v>830</v>
      </c>
      <c r="C169" t="str">
        <f>S2PQ_relational[[#This Row],[PIGUID]]&amp;S2PQ_relational[[#This Row],[PQGUID]]</f>
        <v>3J01zoi3YcklPnzRLXvrNS</v>
      </c>
      <c r="D169" t="e">
        <f>IF(INDEX(S2PQ[[S2PQGUID]:[Respuesta]],MATCH(S2PQ_relational[[#This Row],[PQGUID]],S2PQ[S2PQGUID],0),5)="no",S2PQ_relational[[#This Row],[PIGUID]]&amp;"NO","-")</f>
        <v>#N/A</v>
      </c>
    </row>
    <row r="170" spans="1:4" hidden="1" x14ac:dyDescent="0.25">
      <c r="A170" t="s">
        <v>842</v>
      </c>
      <c r="C170" t="str">
        <f>S2PQ_relational[[#This Row],[PIGUID]]&amp;S2PQ_relational[[#This Row],[PQGUID]]</f>
        <v>6wNyOYxEywi4It1aUt0PVU</v>
      </c>
      <c r="D170" t="e">
        <f>IF(INDEX(S2PQ[[S2PQGUID]:[Respuesta]],MATCH(S2PQ_relational[[#This Row],[PQGUID]],S2PQ[S2PQGUID],0),5)="no",S2PQ_relational[[#This Row],[PIGUID]]&amp;"NO","-")</f>
        <v>#N/A</v>
      </c>
    </row>
    <row r="171" spans="1:4" hidden="1" x14ac:dyDescent="0.25">
      <c r="A171" t="s">
        <v>855</v>
      </c>
      <c r="C171" t="str">
        <f>S2PQ_relational[[#This Row],[PIGUID]]&amp;S2PQ_relational[[#This Row],[PQGUID]]</f>
        <v>4WlZbtneSSyL7ex31WfHay</v>
      </c>
      <c r="D171" t="e">
        <f>IF(INDEX(S2PQ[[S2PQGUID]:[Respuesta]],MATCH(S2PQ_relational[[#This Row],[PQGUID]],S2PQ[S2PQGUID],0),5)="no",S2PQ_relational[[#This Row],[PIGUID]]&amp;"NO","-")</f>
        <v>#N/A</v>
      </c>
    </row>
    <row r="172" spans="1:4" hidden="1" x14ac:dyDescent="0.25">
      <c r="A172" t="s">
        <v>861</v>
      </c>
      <c r="C172" t="str">
        <f>S2PQ_relational[[#This Row],[PIGUID]]&amp;S2PQ_relational[[#This Row],[PQGUID]]</f>
        <v>2gIyMiEH1qXErYHL9S4uzf</v>
      </c>
      <c r="D172" t="e">
        <f>IF(INDEX(S2PQ[[S2PQGUID]:[Respuesta]],MATCH(S2PQ_relational[[#This Row],[PQGUID]],S2PQ[S2PQGUID],0),5)="no",S2PQ_relational[[#This Row],[PIGUID]]&amp;"NO","-")</f>
        <v>#N/A</v>
      </c>
    </row>
    <row r="173" spans="1:4" hidden="1" x14ac:dyDescent="0.25">
      <c r="A173" t="s">
        <v>867</v>
      </c>
      <c r="C173" t="str">
        <f>S2PQ_relational[[#This Row],[PIGUID]]&amp;S2PQ_relational[[#This Row],[PQGUID]]</f>
        <v>3YFt2KIGjTcLzpEHdqo5Hc</v>
      </c>
      <c r="D173" t="e">
        <f>IF(INDEX(S2PQ[[S2PQGUID]:[Respuesta]],MATCH(S2PQ_relational[[#This Row],[PQGUID]],S2PQ[S2PQGUID],0),5)="no",S2PQ_relational[[#This Row],[PIGUID]]&amp;"NO","-")</f>
        <v>#N/A</v>
      </c>
    </row>
    <row r="174" spans="1:4" hidden="1" x14ac:dyDescent="0.25">
      <c r="A174" t="s">
        <v>879</v>
      </c>
      <c r="C174" t="str">
        <f>S2PQ_relational[[#This Row],[PIGUID]]&amp;S2PQ_relational[[#This Row],[PQGUID]]</f>
        <v>180yPkcHGUErhUjWG409h0</v>
      </c>
      <c r="D174" t="e">
        <f>IF(INDEX(S2PQ[[S2PQGUID]:[Respuesta]],MATCH(S2PQ_relational[[#This Row],[PQGUID]],S2PQ[S2PQGUID],0),5)="no",S2PQ_relational[[#This Row],[PIGUID]]&amp;"NO","-")</f>
        <v>#N/A</v>
      </c>
    </row>
    <row r="175" spans="1:4" hidden="1" x14ac:dyDescent="0.25">
      <c r="A175" t="s">
        <v>891</v>
      </c>
      <c r="C175" t="str">
        <f>S2PQ_relational[[#This Row],[PIGUID]]&amp;S2PQ_relational[[#This Row],[PQGUID]]</f>
        <v>3xZkwSyJiP3ynGKJZxoIdA</v>
      </c>
      <c r="D175" t="e">
        <f>IF(INDEX(S2PQ[[S2PQGUID]:[Respuesta]],MATCH(S2PQ_relational[[#This Row],[PQGUID]],S2PQ[S2PQGUID],0),5)="no",S2PQ_relational[[#This Row],[PIGUID]]&amp;"NO","-")</f>
        <v>#N/A</v>
      </c>
    </row>
    <row r="176" spans="1:4" hidden="1" x14ac:dyDescent="0.25">
      <c r="A176" t="s">
        <v>897</v>
      </c>
      <c r="C176" t="str">
        <f>S2PQ_relational[[#This Row],[PIGUID]]&amp;S2PQ_relational[[#This Row],[PQGUID]]</f>
        <v>2T0W1tdSPvm0WMCnQerja6</v>
      </c>
      <c r="D176" t="e">
        <f>IF(INDEX(S2PQ[[S2PQGUID]:[Respuesta]],MATCH(S2PQ_relational[[#This Row],[PQGUID]],S2PQ[S2PQGUID],0),5)="no",S2PQ_relational[[#This Row],[PIGUID]]&amp;"NO","-")</f>
        <v>#N/A</v>
      </c>
    </row>
    <row r="177" spans="1:4" hidden="1" x14ac:dyDescent="0.25">
      <c r="A177" t="s">
        <v>909</v>
      </c>
      <c r="C177" t="str">
        <f>S2PQ_relational[[#This Row],[PIGUID]]&amp;S2PQ_relational[[#This Row],[PQGUID]]</f>
        <v>70p4tPY8KOIyyA3rSph8hc</v>
      </c>
      <c r="D177" t="e">
        <f>IF(INDEX(S2PQ[[S2PQGUID]:[Respuesta]],MATCH(S2PQ_relational[[#This Row],[PQGUID]],S2PQ[S2PQGUID],0),5)="no",S2PQ_relational[[#This Row],[PIGUID]]&amp;"NO","-")</f>
        <v>#N/A</v>
      </c>
    </row>
    <row r="178" spans="1:4" hidden="1" x14ac:dyDescent="0.25">
      <c r="A178" t="s">
        <v>915</v>
      </c>
      <c r="C178" t="str">
        <f>S2PQ_relational[[#This Row],[PIGUID]]&amp;S2PQ_relational[[#This Row],[PQGUID]]</f>
        <v>1FiuRJTxywB2DTwUdKwWnu</v>
      </c>
      <c r="D178" t="e">
        <f>IF(INDEX(S2PQ[[S2PQGUID]:[Respuesta]],MATCH(S2PQ_relational[[#This Row],[PQGUID]],S2PQ[S2PQGUID],0),5)="no",S2PQ_relational[[#This Row],[PIGUID]]&amp;"NO","-")</f>
        <v>#N/A</v>
      </c>
    </row>
    <row r="179" spans="1:4" hidden="1" x14ac:dyDescent="0.25">
      <c r="A179" t="s">
        <v>921</v>
      </c>
      <c r="C179" t="str">
        <f>S2PQ_relational[[#This Row],[PIGUID]]&amp;S2PQ_relational[[#This Row],[PQGUID]]</f>
        <v>5cWTvn8q6jvSYglaH4ugxt</v>
      </c>
      <c r="D179" t="e">
        <f>IF(INDEX(S2PQ[[S2PQGUID]:[Respuesta]],MATCH(S2PQ_relational[[#This Row],[PQGUID]],S2PQ[S2PQGUID],0),5)="no",S2PQ_relational[[#This Row],[PIGUID]]&amp;"NO","-")</f>
        <v>#N/A</v>
      </c>
    </row>
    <row r="180" spans="1:4" hidden="1" x14ac:dyDescent="0.25">
      <c r="A180" t="s">
        <v>933</v>
      </c>
      <c r="C180" t="str">
        <f>S2PQ_relational[[#This Row],[PIGUID]]&amp;S2PQ_relational[[#This Row],[PQGUID]]</f>
        <v>5jg4mMjhmV5a9P0xLWBosI</v>
      </c>
      <c r="D180" t="e">
        <f>IF(INDEX(S2PQ[[S2PQGUID]:[Respuesta]],MATCH(S2PQ_relational[[#This Row],[PQGUID]],S2PQ[S2PQGUID],0),5)="no",S2PQ_relational[[#This Row],[PIGUID]]&amp;"NO","-")</f>
        <v>#N/A</v>
      </c>
    </row>
    <row r="181" spans="1:4" hidden="1" x14ac:dyDescent="0.25">
      <c r="A181" t="s">
        <v>951</v>
      </c>
      <c r="C181" t="str">
        <f>S2PQ_relational[[#This Row],[PIGUID]]&amp;S2PQ_relational[[#This Row],[PQGUID]]</f>
        <v>2Y5Dlkckip0eWCcBNrvd1k</v>
      </c>
      <c r="D181" t="e">
        <f>IF(INDEX(S2PQ[[S2PQGUID]:[Respuesta]],MATCH(S2PQ_relational[[#This Row],[PQGUID]],S2PQ[S2PQGUID],0),5)="no",S2PQ_relational[[#This Row],[PIGUID]]&amp;"NO","-")</f>
        <v>#N/A</v>
      </c>
    </row>
    <row r="182" spans="1:4" hidden="1" x14ac:dyDescent="0.25">
      <c r="A182" t="s">
        <v>957</v>
      </c>
      <c r="C182" t="str">
        <f>S2PQ_relational[[#This Row],[PIGUID]]&amp;S2PQ_relational[[#This Row],[PQGUID]]</f>
        <v>28ixqyq07Jx6VxQg1mYapc</v>
      </c>
      <c r="D182" t="e">
        <f>IF(INDEX(S2PQ[[S2PQGUID]:[Respuesta]],MATCH(S2PQ_relational[[#This Row],[PQGUID]],S2PQ[S2PQGUID],0),5)="no",S2PQ_relational[[#This Row],[PIGUID]]&amp;"NO","-")</f>
        <v>#N/A</v>
      </c>
    </row>
    <row r="183" spans="1:4" hidden="1" x14ac:dyDescent="0.25">
      <c r="A183" t="s">
        <v>963</v>
      </c>
      <c r="C183" t="str">
        <f>S2PQ_relational[[#This Row],[PIGUID]]&amp;S2PQ_relational[[#This Row],[PQGUID]]</f>
        <v>1ZvxRSlqKWjw4TfX5HZ1oT</v>
      </c>
      <c r="D183" t="e">
        <f>IF(INDEX(S2PQ[[S2PQGUID]:[Respuesta]],MATCH(S2PQ_relational[[#This Row],[PQGUID]],S2PQ[S2PQGUID],0),5)="no",S2PQ_relational[[#This Row],[PIGUID]]&amp;"NO","-")</f>
        <v>#N/A</v>
      </c>
    </row>
    <row r="184" spans="1:4" hidden="1" x14ac:dyDescent="0.25">
      <c r="A184" t="s">
        <v>969</v>
      </c>
      <c r="C184" t="str">
        <f>S2PQ_relational[[#This Row],[PIGUID]]&amp;S2PQ_relational[[#This Row],[PQGUID]]</f>
        <v>2go8K87af5VxtwI74P7Xk5</v>
      </c>
      <c r="D184" t="e">
        <f>IF(INDEX(S2PQ[[S2PQGUID]:[Respuesta]],MATCH(S2PQ_relational[[#This Row],[PQGUID]],S2PQ[S2PQGUID],0),5)="no",S2PQ_relational[[#This Row],[PIGUID]]&amp;"NO","-")</f>
        <v>#N/A</v>
      </c>
    </row>
    <row r="185" spans="1:4" hidden="1" x14ac:dyDescent="0.25">
      <c r="A185" t="s">
        <v>975</v>
      </c>
      <c r="C185" t="str">
        <f>S2PQ_relational[[#This Row],[PIGUID]]&amp;S2PQ_relational[[#This Row],[PQGUID]]</f>
        <v>21DDcplwE2JbdUPCCbD1Hq</v>
      </c>
      <c r="D185" t="e">
        <f>IF(INDEX(S2PQ[[S2PQGUID]:[Respuesta]],MATCH(S2PQ_relational[[#This Row],[PQGUID]],S2PQ[S2PQGUID],0),5)="no",S2PQ_relational[[#This Row],[PIGUID]]&amp;"NO","-")</f>
        <v>#N/A</v>
      </c>
    </row>
    <row r="186" spans="1:4" hidden="1" x14ac:dyDescent="0.25">
      <c r="A186" t="s">
        <v>981</v>
      </c>
      <c r="C186" t="str">
        <f>S2PQ_relational[[#This Row],[PIGUID]]&amp;S2PQ_relational[[#This Row],[PQGUID]]</f>
        <v>79gJBcLl9GST5V6lCrMsWM</v>
      </c>
      <c r="D186" t="e">
        <f>IF(INDEX(S2PQ[[S2PQGUID]:[Respuesta]],MATCH(S2PQ_relational[[#This Row],[PQGUID]],S2PQ[S2PQGUID],0),5)="no",S2PQ_relational[[#This Row],[PIGUID]]&amp;"NO","-")</f>
        <v>#N/A</v>
      </c>
    </row>
    <row r="187" spans="1:4" hidden="1" x14ac:dyDescent="0.25">
      <c r="A187" t="s">
        <v>993</v>
      </c>
      <c r="C187" t="str">
        <f>S2PQ_relational[[#This Row],[PIGUID]]&amp;S2PQ_relational[[#This Row],[PQGUID]]</f>
        <v>3AC60PuWRwSAP00VnriRD</v>
      </c>
      <c r="D187" t="e">
        <f>IF(INDEX(S2PQ[[S2PQGUID]:[Respuesta]],MATCH(S2PQ_relational[[#This Row],[PQGUID]],S2PQ[S2PQGUID],0),5)="no",S2PQ_relational[[#This Row],[PIGUID]]&amp;"NO","-")</f>
        <v>#N/A</v>
      </c>
    </row>
    <row r="188" spans="1:4" hidden="1" x14ac:dyDescent="0.25">
      <c r="A188" t="s">
        <v>1020</v>
      </c>
      <c r="C188" t="str">
        <f>S2PQ_relational[[#This Row],[PIGUID]]&amp;S2PQ_relational[[#This Row],[PQGUID]]</f>
        <v>6sZEoXfiaIEOf1qdpjUGSt</v>
      </c>
      <c r="D188" t="e">
        <f>IF(INDEX(S2PQ[[S2PQGUID]:[Respuesta]],MATCH(S2PQ_relational[[#This Row],[PQGUID]],S2PQ[S2PQGUID],0),5)="no",S2PQ_relational[[#This Row],[PIGUID]]&amp;"NO","-")</f>
        <v>#N/A</v>
      </c>
    </row>
    <row r="189" spans="1:4" hidden="1" x14ac:dyDescent="0.25">
      <c r="A189" t="s">
        <v>1034</v>
      </c>
      <c r="C189" t="str">
        <f>S2PQ_relational[[#This Row],[PIGUID]]&amp;S2PQ_relational[[#This Row],[PQGUID]]</f>
        <v>41ucpJLDO2LQwYUKSKZdur</v>
      </c>
      <c r="D189" t="e">
        <f>IF(INDEX(S2PQ[[S2PQGUID]:[Respuesta]],MATCH(S2PQ_relational[[#This Row],[PQGUID]],S2PQ[S2PQGUID],0),5)="no",S2PQ_relational[[#This Row],[PIGUID]]&amp;"NO","-")</f>
        <v>#N/A</v>
      </c>
    </row>
    <row r="190" spans="1:4" hidden="1" x14ac:dyDescent="0.25">
      <c r="A190" t="s">
        <v>1040</v>
      </c>
      <c r="C190" t="str">
        <f>S2PQ_relational[[#This Row],[PIGUID]]&amp;S2PQ_relational[[#This Row],[PQGUID]]</f>
        <v>75XwcsXhRFRiBvsb2jxbbn</v>
      </c>
      <c r="D190" t="e">
        <f>IF(INDEX(S2PQ[[S2PQGUID]:[Respuesta]],MATCH(S2PQ_relational[[#This Row],[PQGUID]],S2PQ[S2PQGUID],0),5)="no",S2PQ_relational[[#This Row],[PIGUID]]&amp;"NO","-")</f>
        <v>#N/A</v>
      </c>
    </row>
    <row r="191" spans="1:4" hidden="1" x14ac:dyDescent="0.25">
      <c r="A191" t="s">
        <v>1046</v>
      </c>
      <c r="C191" t="str">
        <f>S2PQ_relational[[#This Row],[PIGUID]]&amp;S2PQ_relational[[#This Row],[PQGUID]]</f>
        <v>5WL6BU3bcX43cmzAJgReo0</v>
      </c>
      <c r="D191" t="e">
        <f>IF(INDEX(S2PQ[[S2PQGUID]:[Respuesta]],MATCH(S2PQ_relational[[#This Row],[PQGUID]],S2PQ[S2PQGUID],0),5)="no",S2PQ_relational[[#This Row],[PIGUID]]&amp;"NO","-")</f>
        <v>#N/A</v>
      </c>
    </row>
    <row r="192" spans="1:4" hidden="1" x14ac:dyDescent="0.25">
      <c r="A192" t="s">
        <v>1053</v>
      </c>
      <c r="C192" t="str">
        <f>S2PQ_relational[[#This Row],[PIGUID]]&amp;S2PQ_relational[[#This Row],[PQGUID]]</f>
        <v>5r265iiVNksVOkp31rGyzb</v>
      </c>
      <c r="D192" t="e">
        <f>IF(INDEX(S2PQ[[S2PQGUID]:[Respuesta]],MATCH(S2PQ_relational[[#This Row],[PQGUID]],S2PQ[S2PQGUID],0),5)="no",S2PQ_relational[[#This Row],[PIGUID]]&amp;"NO","-")</f>
        <v>#N/A</v>
      </c>
    </row>
    <row r="193" spans="1:4" hidden="1" x14ac:dyDescent="0.25">
      <c r="A193" t="s">
        <v>1059</v>
      </c>
      <c r="C193" t="str">
        <f>S2PQ_relational[[#This Row],[PIGUID]]&amp;S2PQ_relational[[#This Row],[PQGUID]]</f>
        <v>2GCCWoxwh58TqrIwk87f5S</v>
      </c>
      <c r="D193" t="e">
        <f>IF(INDEX(S2PQ[[S2PQGUID]:[Respuesta]],MATCH(S2PQ_relational[[#This Row],[PQGUID]],S2PQ[S2PQGUID],0),5)="no",S2PQ_relational[[#This Row],[PIGUID]]&amp;"NO","-")</f>
        <v>#N/A</v>
      </c>
    </row>
    <row r="194" spans="1:4" hidden="1" x14ac:dyDescent="0.25">
      <c r="A194" t="s">
        <v>1065</v>
      </c>
      <c r="C194" t="str">
        <f>S2PQ_relational[[#This Row],[PIGUID]]&amp;S2PQ_relational[[#This Row],[PQGUID]]</f>
        <v>46kzRmIluP19DI04awo8Te</v>
      </c>
      <c r="D194" t="e">
        <f>IF(INDEX(S2PQ[[S2PQGUID]:[Respuesta]],MATCH(S2PQ_relational[[#This Row],[PQGUID]],S2PQ[S2PQGUID],0),5)="no",S2PQ_relational[[#This Row],[PIGUID]]&amp;"NO","-")</f>
        <v>#N/A</v>
      </c>
    </row>
    <row r="195" spans="1:4" hidden="1" x14ac:dyDescent="0.25">
      <c r="A195" t="s">
        <v>1071</v>
      </c>
      <c r="C195" t="str">
        <f>S2PQ_relational[[#This Row],[PIGUID]]&amp;S2PQ_relational[[#This Row],[PQGUID]]</f>
        <v>xO5LahXACUDsQOxQWORox</v>
      </c>
      <c r="D195" t="e">
        <f>IF(INDEX(S2PQ[[S2PQGUID]:[Respuesta]],MATCH(S2PQ_relational[[#This Row],[PQGUID]],S2PQ[S2PQGUID],0),5)="no",S2PQ_relational[[#This Row],[PIGUID]]&amp;"NO","-")</f>
        <v>#N/A</v>
      </c>
    </row>
    <row r="196" spans="1:4" hidden="1" x14ac:dyDescent="0.25">
      <c r="A196" t="s">
        <v>1077</v>
      </c>
      <c r="C196" t="str">
        <f>S2PQ_relational[[#This Row],[PIGUID]]&amp;S2PQ_relational[[#This Row],[PQGUID]]</f>
        <v>2Ri5jP4RFDvMjGPb7KWJus</v>
      </c>
      <c r="D196" t="e">
        <f>IF(INDEX(S2PQ[[S2PQGUID]:[Respuesta]],MATCH(S2PQ_relational[[#This Row],[PQGUID]],S2PQ[S2PQGUID],0),5)="no",S2PQ_relational[[#This Row],[PIGUID]]&amp;"NO","-")</f>
        <v>#N/A</v>
      </c>
    </row>
    <row r="197" spans="1:4" hidden="1" x14ac:dyDescent="0.25">
      <c r="A197" t="s">
        <v>1097</v>
      </c>
      <c r="C197" t="str">
        <f>S2PQ_relational[[#This Row],[PIGUID]]&amp;S2PQ_relational[[#This Row],[PQGUID]]</f>
        <v>6C95XW5wlxrY9z5oypXFDf</v>
      </c>
      <c r="D197" t="e">
        <f>IF(INDEX(S2PQ[[S2PQGUID]:[Respuesta]],MATCH(S2PQ_relational[[#This Row],[PQGUID]],S2PQ[S2PQGUID],0),5)="no",S2PQ_relational[[#This Row],[PIGUID]]&amp;"NO","-")</f>
        <v>#N/A</v>
      </c>
    </row>
    <row r="198" spans="1:4" hidden="1" x14ac:dyDescent="0.25">
      <c r="A198" t="s">
        <v>1104</v>
      </c>
      <c r="C198" t="str">
        <f>S2PQ_relational[[#This Row],[PIGUID]]&amp;S2PQ_relational[[#This Row],[PQGUID]]</f>
        <v>3azIT9a6rVcxV8Rgagwp21</v>
      </c>
      <c r="D198" t="e">
        <f>IF(INDEX(S2PQ[[S2PQGUID]:[Respuesta]],MATCH(S2PQ_relational[[#This Row],[PQGUID]],S2PQ[S2PQGUID],0),5)="no",S2PQ_relational[[#This Row],[PIGUID]]&amp;"NO","-")</f>
        <v>#N/A</v>
      </c>
    </row>
    <row r="199" spans="1:4" hidden="1" x14ac:dyDescent="0.25">
      <c r="A199" t="s">
        <v>1149</v>
      </c>
      <c r="C199" t="str">
        <f>S2PQ_relational[[#This Row],[PIGUID]]&amp;S2PQ_relational[[#This Row],[PQGUID]]</f>
        <v>687XAVeCZy2dS0Wx1EtTOK</v>
      </c>
      <c r="D199" t="e">
        <f>IF(INDEX(S2PQ[[S2PQGUID]:[Respuesta]],MATCH(S2PQ_relational[[#This Row],[PQGUID]],S2PQ[S2PQGUID],0),5)="no",S2PQ_relational[[#This Row],[PIGUID]]&amp;"NO","-")</f>
        <v>#N/A</v>
      </c>
    </row>
    <row r="200" spans="1:4" hidden="1" x14ac:dyDescent="0.25">
      <c r="A200" t="s">
        <v>1161</v>
      </c>
      <c r="C200" t="str">
        <f>S2PQ_relational[[#This Row],[PIGUID]]&amp;S2PQ_relational[[#This Row],[PQGUID]]</f>
        <v>5AI6mRigU6OFgIP0IT59BR</v>
      </c>
      <c r="D200" t="e">
        <f>IF(INDEX(S2PQ[[S2PQGUID]:[Respuesta]],MATCH(S2PQ_relational[[#This Row],[PQGUID]],S2PQ[S2PQGUID],0),5)="no",S2PQ_relational[[#This Row],[PIGUID]]&amp;"NO","-")</f>
        <v>#N/A</v>
      </c>
    </row>
    <row r="201" spans="1:4" hidden="1" x14ac:dyDescent="0.25">
      <c r="A201" t="s">
        <v>1173</v>
      </c>
      <c r="C201" t="str">
        <f>S2PQ_relational[[#This Row],[PIGUID]]&amp;S2PQ_relational[[#This Row],[PQGUID]]</f>
        <v>6ULeAfbUUmCbks6RzkUr1m</v>
      </c>
      <c r="D201" t="e">
        <f>IF(INDEX(S2PQ[[S2PQGUID]:[Respuesta]],MATCH(S2PQ_relational[[#This Row],[PQGUID]],S2PQ[S2PQGUID],0),5)="no",S2PQ_relational[[#This Row],[PIGUID]]&amp;"NO","-")</f>
        <v>#N/A</v>
      </c>
    </row>
    <row r="202" spans="1:4" hidden="1" x14ac:dyDescent="0.25">
      <c r="A202" t="s">
        <v>1204</v>
      </c>
      <c r="C202" t="str">
        <f>S2PQ_relational[[#This Row],[PIGUID]]&amp;S2PQ_relational[[#This Row],[PQGUID]]</f>
        <v>4eB2FodPBrYj1pZeosSOwv</v>
      </c>
      <c r="D202" t="e">
        <f>IF(INDEX(S2PQ[[S2PQGUID]:[Respuesta]],MATCH(S2PQ_relational[[#This Row],[PQGUID]],S2PQ[S2PQGUID],0),5)="no",S2PQ_relational[[#This Row],[PIGUID]]&amp;"NO","-")</f>
        <v>#N/A</v>
      </c>
    </row>
    <row r="203" spans="1:4" hidden="1" x14ac:dyDescent="0.25">
      <c r="A203" t="s">
        <v>1211</v>
      </c>
      <c r="C203" t="str">
        <f>S2PQ_relational[[#This Row],[PIGUID]]&amp;S2PQ_relational[[#This Row],[PQGUID]]</f>
        <v>MPOHxHX148amZ8cRXHKkU</v>
      </c>
      <c r="D203" t="e">
        <f>IF(INDEX(S2PQ[[S2PQGUID]:[Respuesta]],MATCH(S2PQ_relational[[#This Row],[PQGUID]],S2PQ[S2PQGUID],0),5)="no",S2PQ_relational[[#This Row],[PIGUID]]&amp;"NO","-")</f>
        <v>#N/A</v>
      </c>
    </row>
    <row r="204" spans="1:4" hidden="1" x14ac:dyDescent="0.25">
      <c r="A204" t="s">
        <v>1223</v>
      </c>
      <c r="C204" t="str">
        <f>S2PQ_relational[[#This Row],[PIGUID]]&amp;S2PQ_relational[[#This Row],[PQGUID]]</f>
        <v>44hX7fy1kwDG9ncl1ATzqt</v>
      </c>
      <c r="D204" t="e">
        <f>IF(INDEX(S2PQ[[S2PQGUID]:[Respuesta]],MATCH(S2PQ_relational[[#This Row],[PQGUID]],S2PQ[S2PQGUID],0),5)="no",S2PQ_relational[[#This Row],[PIGUID]]&amp;"NO","-")</f>
        <v>#N/A</v>
      </c>
    </row>
    <row r="205" spans="1:4" hidden="1" x14ac:dyDescent="0.25">
      <c r="A205" t="s">
        <v>1230</v>
      </c>
      <c r="C205" t="str">
        <f>S2PQ_relational[[#This Row],[PIGUID]]&amp;S2PQ_relational[[#This Row],[PQGUID]]</f>
        <v>7JDQYsYKPxrAjxhbeJtZVG</v>
      </c>
      <c r="D205" t="e">
        <f>IF(INDEX(S2PQ[[S2PQGUID]:[Respuesta]],MATCH(S2PQ_relational[[#This Row],[PQGUID]],S2PQ[S2PQGUID],0),5)="no",S2PQ_relational[[#This Row],[PIGUID]]&amp;"NO","-")</f>
        <v>#N/A</v>
      </c>
    </row>
    <row r="206" spans="1:4" hidden="1" x14ac:dyDescent="0.25">
      <c r="A206" t="s">
        <v>1243</v>
      </c>
      <c r="C206" t="str">
        <f>S2PQ_relational[[#This Row],[PIGUID]]&amp;S2PQ_relational[[#This Row],[PQGUID]]</f>
        <v>2H4aGpVfazrdZdltLdfxre</v>
      </c>
      <c r="D206" t="e">
        <f>IF(INDEX(S2PQ[[S2PQGUID]:[Respuesta]],MATCH(S2PQ_relational[[#This Row],[PQGUID]],S2PQ[S2PQGUID],0),5)="no",S2PQ_relational[[#This Row],[PIGUID]]&amp;"NO","-")</f>
        <v>#N/A</v>
      </c>
    </row>
    <row r="207" spans="1:4" hidden="1" x14ac:dyDescent="0.25">
      <c r="A207" t="s">
        <v>1251</v>
      </c>
      <c r="C207" t="str">
        <f>S2PQ_relational[[#This Row],[PIGUID]]&amp;S2PQ_relational[[#This Row],[PQGUID]]</f>
        <v>13YHTtkoTJx8gBkl1sZXPL</v>
      </c>
      <c r="D207" t="e">
        <f>IF(INDEX(S2PQ[[S2PQGUID]:[Respuesta]],MATCH(S2PQ_relational[[#This Row],[PQGUID]],S2PQ[S2PQGUID],0),5)="no",S2PQ_relational[[#This Row],[PIGUID]]&amp;"NO","-")</f>
        <v>#N/A</v>
      </c>
    </row>
    <row r="208" spans="1:4" hidden="1" x14ac:dyDescent="0.25">
      <c r="A208" t="s">
        <v>1257</v>
      </c>
      <c r="C208" t="str">
        <f>S2PQ_relational[[#This Row],[PIGUID]]&amp;S2PQ_relational[[#This Row],[PQGUID]]</f>
        <v>6hMIUJGXRemt5zzXd6f7WR</v>
      </c>
      <c r="D208" t="e">
        <f>IF(INDEX(S2PQ[[S2PQGUID]:[Respuesta]],MATCH(S2PQ_relational[[#This Row],[PQGUID]],S2PQ[S2PQGUID],0),5)="no",S2PQ_relational[[#This Row],[PIGUID]]&amp;"NO","-")</f>
        <v>#N/A</v>
      </c>
    </row>
    <row r="209" spans="1:4" hidden="1" x14ac:dyDescent="0.25">
      <c r="A209" t="s">
        <v>1269</v>
      </c>
      <c r="C209" t="str">
        <f>S2PQ_relational[[#This Row],[PIGUID]]&amp;S2PQ_relational[[#This Row],[PQGUID]]</f>
        <v>7fwOGTAIqfsqQTtocRjCr4</v>
      </c>
      <c r="D209" t="e">
        <f>IF(INDEX(S2PQ[[S2PQGUID]:[Respuesta]],MATCH(S2PQ_relational[[#This Row],[PQGUID]],S2PQ[S2PQGUID],0),5)="no",S2PQ_relational[[#This Row],[PIGUID]]&amp;"NO","-")</f>
        <v>#N/A</v>
      </c>
    </row>
    <row r="210" spans="1:4" hidden="1" x14ac:dyDescent="0.25">
      <c r="A210" t="s">
        <v>1276</v>
      </c>
      <c r="C210" t="str">
        <f>S2PQ_relational[[#This Row],[PIGUID]]&amp;S2PQ_relational[[#This Row],[PQGUID]]</f>
        <v>FMikbeL4nbb2q9a3RGSaG</v>
      </c>
      <c r="D210" t="e">
        <f>IF(INDEX(S2PQ[[S2PQGUID]:[Respuesta]],MATCH(S2PQ_relational[[#This Row],[PQGUID]],S2PQ[S2PQGUID],0),5)="no",S2PQ_relational[[#This Row],[PIGUID]]&amp;"NO","-")</f>
        <v>#N/A</v>
      </c>
    </row>
    <row r="211" spans="1:4" hidden="1" x14ac:dyDescent="0.25">
      <c r="A211" t="s">
        <v>1282</v>
      </c>
      <c r="C211" t="str">
        <f>S2PQ_relational[[#This Row],[PIGUID]]&amp;S2PQ_relational[[#This Row],[PQGUID]]</f>
        <v>1MBJK4RhIf4s9WoubDlFHU</v>
      </c>
      <c r="D211" t="e">
        <f>IF(INDEX(S2PQ[[S2PQGUID]:[Respuesta]],MATCH(S2PQ_relational[[#This Row],[PQGUID]],S2PQ[S2PQGUID],0),5)="no",S2PQ_relational[[#This Row],[PIGUID]]&amp;"NO","-")</f>
        <v>#N/A</v>
      </c>
    </row>
    <row r="212" spans="1:4" hidden="1" x14ac:dyDescent="0.25">
      <c r="A212" t="s">
        <v>1288</v>
      </c>
      <c r="C212" t="str">
        <f>S2PQ_relational[[#This Row],[PIGUID]]&amp;S2PQ_relational[[#This Row],[PQGUID]]</f>
        <v>1emTNm4zBVdmUZDYpHSNAw</v>
      </c>
      <c r="D212" t="e">
        <f>IF(INDEX(S2PQ[[S2PQGUID]:[Respuesta]],MATCH(S2PQ_relational[[#This Row],[PQGUID]],S2PQ[S2PQGUID],0),5)="no",S2PQ_relational[[#This Row],[PIGUID]]&amp;"NO","-")</f>
        <v>#N/A</v>
      </c>
    </row>
    <row r="213" spans="1:4" hidden="1" x14ac:dyDescent="0.25">
      <c r="A213" t="s">
        <v>1295</v>
      </c>
      <c r="C213" t="str">
        <f>S2PQ_relational[[#This Row],[PIGUID]]&amp;S2PQ_relational[[#This Row],[PQGUID]]</f>
        <v>5e8z43q74Hr34C7MR7q7VK</v>
      </c>
      <c r="D213" t="e">
        <f>IF(INDEX(S2PQ[[S2PQGUID]:[Respuesta]],MATCH(S2PQ_relational[[#This Row],[PQGUID]],S2PQ[S2PQGUID],0),5)="no",S2PQ_relational[[#This Row],[PIGUID]]&amp;"NO","-")</f>
        <v>#N/A</v>
      </c>
    </row>
    <row r="214" spans="1:4" hidden="1" x14ac:dyDescent="0.25">
      <c r="A214" t="s">
        <v>1301</v>
      </c>
      <c r="C214" t="str">
        <f>S2PQ_relational[[#This Row],[PIGUID]]&amp;S2PQ_relational[[#This Row],[PQGUID]]</f>
        <v>4He7MDXMSRI6OQPSD9YksH</v>
      </c>
      <c r="D214" t="e">
        <f>IF(INDEX(S2PQ[[S2PQGUID]:[Respuesta]],MATCH(S2PQ_relational[[#This Row],[PQGUID]],S2PQ[S2PQGUID],0),5)="no",S2PQ_relational[[#This Row],[PIGUID]]&amp;"NO","-")</f>
        <v>#N/A</v>
      </c>
    </row>
    <row r="215" spans="1:4" hidden="1" x14ac:dyDescent="0.25">
      <c r="A215" t="s">
        <v>1307</v>
      </c>
      <c r="C215" t="str">
        <f>S2PQ_relational[[#This Row],[PIGUID]]&amp;S2PQ_relational[[#This Row],[PQGUID]]</f>
        <v>1NkUKJTdLKamUIVRa729Es</v>
      </c>
      <c r="D215" t="e">
        <f>IF(INDEX(S2PQ[[S2PQGUID]:[Respuesta]],MATCH(S2PQ_relational[[#This Row],[PQGUID]],S2PQ[S2PQGUID],0),5)="no",S2PQ_relational[[#This Row],[PIGUID]]&amp;"NO","-")</f>
        <v>#N/A</v>
      </c>
    </row>
    <row r="216" spans="1:4" hidden="1" x14ac:dyDescent="0.25">
      <c r="A216" t="s">
        <v>1313</v>
      </c>
      <c r="C216" t="str">
        <f>S2PQ_relational[[#This Row],[PIGUID]]&amp;S2PQ_relational[[#This Row],[PQGUID]]</f>
        <v>1Si23cKYl0A0jzZNWGphqO</v>
      </c>
      <c r="D216" t="e">
        <f>IF(INDEX(S2PQ[[S2PQGUID]:[Respuesta]],MATCH(S2PQ_relational[[#This Row],[PQGUID]],S2PQ[S2PQGUID],0),5)="no",S2PQ_relational[[#This Row],[PIGUID]]&amp;"NO","-")</f>
        <v>#N/A</v>
      </c>
    </row>
    <row r="217" spans="1:4" hidden="1" x14ac:dyDescent="0.25">
      <c r="A217" t="s">
        <v>1320</v>
      </c>
      <c r="C217" t="str">
        <f>S2PQ_relational[[#This Row],[PIGUID]]&amp;S2PQ_relational[[#This Row],[PQGUID]]</f>
        <v>3UTi3cryQeyxiZCwqZPlrV</v>
      </c>
      <c r="D217" t="e">
        <f>IF(INDEX(S2PQ[[S2PQGUID]:[Respuesta]],MATCH(S2PQ_relational[[#This Row],[PQGUID]],S2PQ[S2PQGUID],0),5)="no",S2PQ_relational[[#This Row],[PIGUID]]&amp;"NO","-")</f>
        <v>#N/A</v>
      </c>
    </row>
    <row r="218" spans="1:4" hidden="1" x14ac:dyDescent="0.25">
      <c r="A218" t="s">
        <v>1327</v>
      </c>
      <c r="C218" t="str">
        <f>S2PQ_relational[[#This Row],[PIGUID]]&amp;S2PQ_relational[[#This Row],[PQGUID]]</f>
        <v>5M9Zn929METrUnsX0vKdJv</v>
      </c>
      <c r="D218" t="e">
        <f>IF(INDEX(S2PQ[[S2PQGUID]:[Respuesta]],MATCH(S2PQ_relational[[#This Row],[PQGUID]],S2PQ[S2PQGUID],0),5)="no",S2PQ_relational[[#This Row],[PIGUID]]&amp;"NO","-")</f>
        <v>#N/A</v>
      </c>
    </row>
    <row r="219" spans="1:4" hidden="1" x14ac:dyDescent="0.25">
      <c r="A219" t="s">
        <v>1341</v>
      </c>
      <c r="C219" t="str">
        <f>S2PQ_relational[[#This Row],[PIGUID]]&amp;S2PQ_relational[[#This Row],[PQGUID]]</f>
        <v>3SZ2yyB1Du2hXx9bLmiFxc</v>
      </c>
      <c r="D219" t="e">
        <f>IF(INDEX(S2PQ[[S2PQGUID]:[Respuesta]],MATCH(S2PQ_relational[[#This Row],[PQGUID]],S2PQ[S2PQGUID],0),5)="no",S2PQ_relational[[#This Row],[PIGUID]]&amp;"NO","-")</f>
        <v>#N/A</v>
      </c>
    </row>
    <row r="220" spans="1:4" hidden="1" x14ac:dyDescent="0.25">
      <c r="A220" t="s">
        <v>1347</v>
      </c>
      <c r="C220" t="str">
        <f>S2PQ_relational[[#This Row],[PIGUID]]&amp;S2PQ_relational[[#This Row],[PQGUID]]</f>
        <v>4xxlklsPK3lSJhItjAs2uF</v>
      </c>
      <c r="D220" t="e">
        <f>IF(INDEX(S2PQ[[S2PQGUID]:[Respuesta]],MATCH(S2PQ_relational[[#This Row],[PQGUID]],S2PQ[S2PQGUID],0),5)="no",S2PQ_relational[[#This Row],[PIGUID]]&amp;"NO","-")</f>
        <v>#N/A</v>
      </c>
    </row>
    <row r="221" spans="1:4" hidden="1" x14ac:dyDescent="0.25">
      <c r="A221" t="s">
        <v>1353</v>
      </c>
      <c r="C221" t="str">
        <f>S2PQ_relational[[#This Row],[PIGUID]]&amp;S2PQ_relational[[#This Row],[PQGUID]]</f>
        <v>6J6ogjbXuGgsSeauiig39b</v>
      </c>
      <c r="D221" t="e">
        <f>IF(INDEX(S2PQ[[S2PQGUID]:[Respuesta]],MATCH(S2PQ_relational[[#This Row],[PQGUID]],S2PQ[S2PQGUID],0),5)="no",S2PQ_relational[[#This Row],[PIGUID]]&amp;"NO","-")</f>
        <v>#N/A</v>
      </c>
    </row>
    <row r="222" spans="1:4" hidden="1" x14ac:dyDescent="0.25">
      <c r="A222" t="s">
        <v>1365</v>
      </c>
      <c r="C222" t="str">
        <f>S2PQ_relational[[#This Row],[PIGUID]]&amp;S2PQ_relational[[#This Row],[PQGUID]]</f>
        <v>66AaUgvv71Gp7MrQRsgEB3</v>
      </c>
      <c r="D222" t="e">
        <f>IF(INDEX(S2PQ[[S2PQGUID]:[Respuesta]],MATCH(S2PQ_relational[[#This Row],[PQGUID]],S2PQ[S2PQGUID],0),5)="no",S2PQ_relational[[#This Row],[PIGUID]]&amp;"NO","-")</f>
        <v>#N/A</v>
      </c>
    </row>
    <row r="223" spans="1:4" hidden="1" x14ac:dyDescent="0.25">
      <c r="A223" t="s">
        <v>1377</v>
      </c>
      <c r="C223" t="str">
        <f>S2PQ_relational[[#This Row],[PIGUID]]&amp;S2PQ_relational[[#This Row],[PQGUID]]</f>
        <v>2WW5BnKSRlTKa0QSUicPwf</v>
      </c>
      <c r="D223" t="e">
        <f>IF(INDEX(S2PQ[[S2PQGUID]:[Respuesta]],MATCH(S2PQ_relational[[#This Row],[PQGUID]],S2PQ[S2PQGUID],0),5)="no",S2PQ_relational[[#This Row],[PIGUID]]&amp;"NO","-")</f>
        <v>#N/A</v>
      </c>
    </row>
    <row r="224" spans="1:4" hidden="1" x14ac:dyDescent="0.25">
      <c r="A224" t="s">
        <v>1385</v>
      </c>
      <c r="C224" t="str">
        <f>S2PQ_relational[[#This Row],[PIGUID]]&amp;S2PQ_relational[[#This Row],[PQGUID]]</f>
        <v>qRPw0Czh0pH6Pe2lEars3</v>
      </c>
      <c r="D224" t="e">
        <f>IF(INDEX(S2PQ[[S2PQGUID]:[Respuesta]],MATCH(S2PQ_relational[[#This Row],[PQGUID]],S2PQ[S2PQGUID],0),5)="no",S2PQ_relational[[#This Row],[PIGUID]]&amp;"NO","-")</f>
        <v>#N/A</v>
      </c>
    </row>
    <row r="225" spans="1:4" hidden="1" x14ac:dyDescent="0.25">
      <c r="A225" t="s">
        <v>1391</v>
      </c>
      <c r="C225" t="str">
        <f>S2PQ_relational[[#This Row],[PIGUID]]&amp;S2PQ_relational[[#This Row],[PQGUID]]</f>
        <v>32uEyaqThslszjm5s0jXwX</v>
      </c>
      <c r="D225" t="e">
        <f>IF(INDEX(S2PQ[[S2PQGUID]:[Respuesta]],MATCH(S2PQ_relational[[#This Row],[PQGUID]],S2PQ[S2PQGUID],0),5)="no",S2PQ_relational[[#This Row],[PIGUID]]&amp;"NO","-")</f>
        <v>#N/A</v>
      </c>
    </row>
    <row r="226" spans="1:4" hidden="1" x14ac:dyDescent="0.25">
      <c r="A226" t="s">
        <v>1397</v>
      </c>
      <c r="C226" t="str">
        <f>S2PQ_relational[[#This Row],[PIGUID]]&amp;S2PQ_relational[[#This Row],[PQGUID]]</f>
        <v>1XM8pLp4fniQAGZnKszEdT</v>
      </c>
      <c r="D226" t="e">
        <f>IF(INDEX(S2PQ[[S2PQGUID]:[Respuesta]],MATCH(S2PQ_relational[[#This Row],[PQGUID]],S2PQ[S2PQGUID],0),5)="no",S2PQ_relational[[#This Row],[PIGUID]]&amp;"NO","-")</f>
        <v>#N/A</v>
      </c>
    </row>
    <row r="227" spans="1:4" hidden="1" x14ac:dyDescent="0.25">
      <c r="A227" t="s">
        <v>1422</v>
      </c>
      <c r="C227" t="str">
        <f>S2PQ_relational[[#This Row],[PIGUID]]&amp;S2PQ_relational[[#This Row],[PQGUID]]</f>
        <v>10VgL8UhPupzJl6HMDysPs</v>
      </c>
      <c r="D227" t="e">
        <f>IF(INDEX(S2PQ[[S2PQGUID]:[Respuesta]],MATCH(S2PQ_relational[[#This Row],[PQGUID]],S2PQ[S2PQGUID],0),5)="no",S2PQ_relational[[#This Row],[PIGUID]]&amp;"NO","-")</f>
        <v>#N/A</v>
      </c>
    </row>
    <row r="228" spans="1:4" hidden="1" x14ac:dyDescent="0.25">
      <c r="A228" t="s">
        <v>1434</v>
      </c>
      <c r="C228" t="str">
        <f>S2PQ_relational[[#This Row],[PIGUID]]&amp;S2PQ_relational[[#This Row],[PQGUID]]</f>
        <v>4NqiAf0xHyUtil5rH7XsrH</v>
      </c>
      <c r="D228" t="e">
        <f>IF(INDEX(S2PQ[[S2PQGUID]:[Respuesta]],MATCH(S2PQ_relational[[#This Row],[PQGUID]],S2PQ[S2PQGUID],0),5)="no",S2PQ_relational[[#This Row],[PIGUID]]&amp;"NO","-")</f>
        <v>#N/A</v>
      </c>
    </row>
    <row r="229" spans="1:4" hidden="1" x14ac:dyDescent="0.25">
      <c r="A229" t="s">
        <v>1441</v>
      </c>
      <c r="C229" t="str">
        <f>S2PQ_relational[[#This Row],[PIGUID]]&amp;S2PQ_relational[[#This Row],[PQGUID]]</f>
        <v>6u27zEZBHlgOhcCV0yAECk</v>
      </c>
      <c r="D229" t="e">
        <f>IF(INDEX(S2PQ[[S2PQGUID]:[Respuesta]],MATCH(S2PQ_relational[[#This Row],[PQGUID]],S2PQ[S2PQGUID],0),5)="no",S2PQ_relational[[#This Row],[PIGUID]]&amp;"NO","-")</f>
        <v>#N/A</v>
      </c>
    </row>
    <row r="230" spans="1:4" hidden="1" x14ac:dyDescent="0.25">
      <c r="A230" t="s">
        <v>1447</v>
      </c>
      <c r="C230" t="str">
        <f>S2PQ_relational[[#This Row],[PIGUID]]&amp;S2PQ_relational[[#This Row],[PQGUID]]</f>
        <v>6GWkjJEX1l3Nb0LCqoipqS</v>
      </c>
      <c r="D230" t="e">
        <f>IF(INDEX(S2PQ[[S2PQGUID]:[Respuesta]],MATCH(S2PQ_relational[[#This Row],[PQGUID]],S2PQ[S2PQGUID],0),5)="no",S2PQ_relational[[#This Row],[PIGUID]]&amp;"NO","-")</f>
        <v>#N/A</v>
      </c>
    </row>
    <row r="231" spans="1:4" hidden="1" x14ac:dyDescent="0.25">
      <c r="A231" t="s">
        <v>1453</v>
      </c>
      <c r="C231" t="str">
        <f>S2PQ_relational[[#This Row],[PIGUID]]&amp;S2PQ_relational[[#This Row],[PQGUID]]</f>
        <v>aJLXcqqPjE8O703cxYLEI</v>
      </c>
      <c r="D231" t="e">
        <f>IF(INDEX(S2PQ[[S2PQGUID]:[Respuesta]],MATCH(S2PQ_relational[[#This Row],[PQGUID]],S2PQ[S2PQGUID],0),5)="no",S2PQ_relational[[#This Row],[PIGUID]]&amp;"NO","-")</f>
        <v>#N/A</v>
      </c>
    </row>
    <row r="232" spans="1:4" hidden="1" x14ac:dyDescent="0.25">
      <c r="A232" t="s">
        <v>1460</v>
      </c>
      <c r="C232" t="str">
        <f>S2PQ_relational[[#This Row],[PIGUID]]&amp;S2PQ_relational[[#This Row],[PQGUID]]</f>
        <v>3og1ZpptnQ8FV13NnlWeT</v>
      </c>
      <c r="D232" t="e">
        <f>IF(INDEX(S2PQ[[S2PQGUID]:[Respuesta]],MATCH(S2PQ_relational[[#This Row],[PQGUID]],S2PQ[S2PQGUID],0),5)="no",S2PQ_relational[[#This Row],[PIGUID]]&amp;"NO","-")</f>
        <v>#N/A</v>
      </c>
    </row>
    <row r="233" spans="1:4" hidden="1" x14ac:dyDescent="0.25">
      <c r="A233" t="s">
        <v>1478</v>
      </c>
      <c r="C233" t="str">
        <f>S2PQ_relational[[#This Row],[PIGUID]]&amp;S2PQ_relational[[#This Row],[PQGUID]]</f>
        <v>2PgwvF6dHOfYp2HX4NrdFR</v>
      </c>
      <c r="D233" t="e">
        <f>IF(INDEX(S2PQ[[S2PQGUID]:[Respuesta]],MATCH(S2PQ_relational[[#This Row],[PQGUID]],S2PQ[S2PQGUID],0),5)="no",S2PQ_relational[[#This Row],[PIGUID]]&amp;"NO","-")</f>
        <v>#N/A</v>
      </c>
    </row>
    <row r="234" spans="1:4" hidden="1" x14ac:dyDescent="0.25">
      <c r="A234" t="s">
        <v>1485</v>
      </c>
      <c r="C234" t="str">
        <f>S2PQ_relational[[#This Row],[PIGUID]]&amp;S2PQ_relational[[#This Row],[PQGUID]]</f>
        <v>7irp0gDHCMMxZCOGVraSa6</v>
      </c>
      <c r="D234" t="e">
        <f>IF(INDEX(S2PQ[[S2PQGUID]:[Respuesta]],MATCH(S2PQ_relational[[#This Row],[PQGUID]],S2PQ[S2PQGUID],0),5)="no",S2PQ_relational[[#This Row],[PIGUID]]&amp;"NO","-")</f>
        <v>#N/A</v>
      </c>
    </row>
    <row r="235" spans="1:4" hidden="1" x14ac:dyDescent="0.25">
      <c r="A235" t="s">
        <v>1491</v>
      </c>
      <c r="C235" t="str">
        <f>S2PQ_relational[[#This Row],[PIGUID]]&amp;S2PQ_relational[[#This Row],[PQGUID]]</f>
        <v>NwH2WCr6hZj9gtrrn9bL8</v>
      </c>
      <c r="D235" t="e">
        <f>IF(INDEX(S2PQ[[S2PQGUID]:[Respuesta]],MATCH(S2PQ_relational[[#This Row],[PQGUID]],S2PQ[S2PQGUID],0),5)="no",S2PQ_relational[[#This Row],[PIGUID]]&amp;"NO","-")</f>
        <v>#N/A</v>
      </c>
    </row>
    <row r="236" spans="1:4" hidden="1" x14ac:dyDescent="0.25">
      <c r="A236" t="s">
        <v>1497</v>
      </c>
      <c r="C236" t="str">
        <f>S2PQ_relational[[#This Row],[PIGUID]]&amp;S2PQ_relational[[#This Row],[PQGUID]]</f>
        <v>4lWCxkSHrJaIeImQh7OzEe</v>
      </c>
      <c r="D236" t="e">
        <f>IF(INDEX(S2PQ[[S2PQGUID]:[Respuesta]],MATCH(S2PQ_relational[[#This Row],[PQGUID]],S2PQ[S2PQGUID],0),5)="no",S2PQ_relational[[#This Row],[PIGUID]]&amp;"NO","-")</f>
        <v>#N/A</v>
      </c>
    </row>
    <row r="237" spans="1:4" hidden="1" x14ac:dyDescent="0.25">
      <c r="A237" t="s">
        <v>1503</v>
      </c>
      <c r="C237" t="str">
        <f>S2PQ_relational[[#This Row],[PIGUID]]&amp;S2PQ_relational[[#This Row],[PQGUID]]</f>
        <v>6e8biqvpgjR1gcXJ57NKqP</v>
      </c>
      <c r="D237" t="e">
        <f>IF(INDEX(S2PQ[[S2PQGUID]:[Respuesta]],MATCH(S2PQ_relational[[#This Row],[PQGUID]],S2PQ[S2PQGUID],0),5)="no",S2PQ_relational[[#This Row],[PIGUID]]&amp;"NO","-")</f>
        <v>#N/A</v>
      </c>
    </row>
    <row r="238" spans="1:4" hidden="1" x14ac:dyDescent="0.25">
      <c r="A238" t="s">
        <v>1509</v>
      </c>
      <c r="C238" t="str">
        <f>S2PQ_relational[[#This Row],[PIGUID]]&amp;S2PQ_relational[[#This Row],[PQGUID]]</f>
        <v>tYoZq64yTSphZ8hEWQ4zP</v>
      </c>
      <c r="D238" t="e">
        <f>IF(INDEX(S2PQ[[S2PQGUID]:[Respuesta]],MATCH(S2PQ_relational[[#This Row],[PQGUID]],S2PQ[S2PQGUID],0),5)="no",S2PQ_relational[[#This Row],[PIGUID]]&amp;"NO","-")</f>
        <v>#N/A</v>
      </c>
    </row>
    <row r="239" spans="1:4" hidden="1" x14ac:dyDescent="0.25">
      <c r="A239" t="s">
        <v>1515</v>
      </c>
      <c r="C239" t="str">
        <f>S2PQ_relational[[#This Row],[PIGUID]]&amp;S2PQ_relational[[#This Row],[PQGUID]]</f>
        <v>5u7HDlqY6BIYob5kWcfO3m</v>
      </c>
      <c r="D239" t="e">
        <f>IF(INDEX(S2PQ[[S2PQGUID]:[Respuesta]],MATCH(S2PQ_relational[[#This Row],[PQGUID]],S2PQ[S2PQGUID],0),5)="no",S2PQ_relational[[#This Row],[PIGUID]]&amp;"NO","-")</f>
        <v>#N/A</v>
      </c>
    </row>
    <row r="240" spans="1:4" hidden="1" x14ac:dyDescent="0.25">
      <c r="A240" t="s">
        <v>1522</v>
      </c>
      <c r="C240" t="str">
        <f>S2PQ_relational[[#This Row],[PIGUID]]&amp;S2PQ_relational[[#This Row],[PQGUID]]</f>
        <v>4R1LaKxGOk7ECQXxorAbz3</v>
      </c>
      <c r="D240" t="e">
        <f>IF(INDEX(S2PQ[[S2PQGUID]:[Respuesta]],MATCH(S2PQ_relational[[#This Row],[PQGUID]],S2PQ[S2PQGUID],0),5)="no",S2PQ_relational[[#This Row],[PIGUID]]&amp;"NO","-")</f>
        <v>#N/A</v>
      </c>
    </row>
    <row r="241" spans="1:4" hidden="1" x14ac:dyDescent="0.25">
      <c r="A241" t="s">
        <v>1529</v>
      </c>
      <c r="C241" t="str">
        <f>S2PQ_relational[[#This Row],[PIGUID]]&amp;S2PQ_relational[[#This Row],[PQGUID]]</f>
        <v>J47ofUD6yFh93bgrYc3cI</v>
      </c>
      <c r="D241" t="e">
        <f>IF(INDEX(S2PQ[[S2PQGUID]:[Respuesta]],MATCH(S2PQ_relational[[#This Row],[PQGUID]],S2PQ[S2PQGUID],0),5)="no",S2PQ_relational[[#This Row],[PIGUID]]&amp;"NO","-")</f>
        <v>#N/A</v>
      </c>
    </row>
    <row r="242" spans="1:4" hidden="1" x14ac:dyDescent="0.25">
      <c r="A242" t="s">
        <v>1536</v>
      </c>
      <c r="C242" t="str">
        <f>S2PQ_relational[[#This Row],[PIGUID]]&amp;S2PQ_relational[[#This Row],[PQGUID]]</f>
        <v>5TWeM5qsESAAoc4kgvzyWg</v>
      </c>
      <c r="D242" t="e">
        <f>IF(INDEX(S2PQ[[S2PQGUID]:[Respuesta]],MATCH(S2PQ_relational[[#This Row],[PQGUID]],S2PQ[S2PQGUID],0),5)="no",S2PQ_relational[[#This Row],[PIGUID]]&amp;"NO","-")</f>
        <v>#N/A</v>
      </c>
    </row>
    <row r="243" spans="1:4" hidden="1" x14ac:dyDescent="0.25">
      <c r="A243" t="s">
        <v>1542</v>
      </c>
      <c r="C243" t="str">
        <f>S2PQ_relational[[#This Row],[PIGUID]]&amp;S2PQ_relational[[#This Row],[PQGUID]]</f>
        <v>2Yn8Eue8bQt64wHm7Sd2I4</v>
      </c>
      <c r="D243" t="e">
        <f>IF(INDEX(S2PQ[[S2PQGUID]:[Respuesta]],MATCH(S2PQ_relational[[#This Row],[PQGUID]],S2PQ[S2PQGUID],0),5)="no",S2PQ_relational[[#This Row],[PIGUID]]&amp;"NO","-")</f>
        <v>#N/A</v>
      </c>
    </row>
    <row r="244" spans="1:4" hidden="1" x14ac:dyDescent="0.25">
      <c r="A244" t="s">
        <v>1548</v>
      </c>
      <c r="C244" t="str">
        <f>S2PQ_relational[[#This Row],[PIGUID]]&amp;S2PQ_relational[[#This Row],[PQGUID]]</f>
        <v>1GpEtF6l6hHkh525KgHWe6</v>
      </c>
      <c r="D244" t="e">
        <f>IF(INDEX(S2PQ[[S2PQGUID]:[Respuesta]],MATCH(S2PQ_relational[[#This Row],[PQGUID]],S2PQ[S2PQGUID],0),5)="no",S2PQ_relational[[#This Row],[PIGUID]]&amp;"NO","-")</f>
        <v>#N/A</v>
      </c>
    </row>
    <row r="245" spans="1:4" hidden="1" x14ac:dyDescent="0.25">
      <c r="A245" t="s">
        <v>1554</v>
      </c>
      <c r="C245" t="str">
        <f>S2PQ_relational[[#This Row],[PIGUID]]&amp;S2PQ_relational[[#This Row],[PQGUID]]</f>
        <v>5VnlmGPUGOH1VRB6PbGMP5</v>
      </c>
      <c r="D245" t="e">
        <f>IF(INDEX(S2PQ[[S2PQGUID]:[Respuesta]],MATCH(S2PQ_relational[[#This Row],[PQGUID]],S2PQ[S2PQGUID],0),5)="no",S2PQ_relational[[#This Row],[PIGUID]]&amp;"NO","-")</f>
        <v>#N/A</v>
      </c>
    </row>
    <row r="246" spans="1:4" hidden="1" x14ac:dyDescent="0.25">
      <c r="A246" t="s">
        <v>1561</v>
      </c>
      <c r="C246" t="str">
        <f>S2PQ_relational[[#This Row],[PIGUID]]&amp;S2PQ_relational[[#This Row],[PQGUID]]</f>
        <v>1BERMOjvilcmyIqZaRpu4o</v>
      </c>
      <c r="D246" t="e">
        <f>IF(INDEX(S2PQ[[S2PQGUID]:[Respuesta]],MATCH(S2PQ_relational[[#This Row],[PQGUID]],S2PQ[S2PQGUID],0),5)="no",S2PQ_relational[[#This Row],[PIGUID]]&amp;"NO","-")</f>
        <v>#N/A</v>
      </c>
    </row>
    <row r="247" spans="1:4" hidden="1" x14ac:dyDescent="0.25">
      <c r="A247" t="s">
        <v>1567</v>
      </c>
      <c r="C247" t="str">
        <f>S2PQ_relational[[#This Row],[PIGUID]]&amp;S2PQ_relational[[#This Row],[PQGUID]]</f>
        <v>DAjDDiQS62o0nikMfH4On</v>
      </c>
      <c r="D247" t="e">
        <f>IF(INDEX(S2PQ[[S2PQGUID]:[Respuesta]],MATCH(S2PQ_relational[[#This Row],[PQGUID]],S2PQ[S2PQGUID],0),5)="no",S2PQ_relational[[#This Row],[PIGUID]]&amp;"NO","-")</f>
        <v>#N/A</v>
      </c>
    </row>
    <row r="248" spans="1:4" hidden="1" x14ac:dyDescent="0.25">
      <c r="A248" t="s">
        <v>1573</v>
      </c>
      <c r="C248" t="str">
        <f>S2PQ_relational[[#This Row],[PIGUID]]&amp;S2PQ_relational[[#This Row],[PQGUID]]</f>
        <v>4m39I7PCk7W2gXMwdwi35M</v>
      </c>
      <c r="D248" t="e">
        <f>IF(INDEX(S2PQ[[S2PQGUID]:[Respuesta]],MATCH(S2PQ_relational[[#This Row],[PQGUID]],S2PQ[S2PQGUID],0),5)="no",S2PQ_relational[[#This Row],[PIGUID]]&amp;"NO","-")</f>
        <v>#N/A</v>
      </c>
    </row>
    <row r="249" spans="1:4" hidden="1" x14ac:dyDescent="0.25">
      <c r="A249" t="s">
        <v>1579</v>
      </c>
      <c r="C249" t="str">
        <f>S2PQ_relational[[#This Row],[PIGUID]]&amp;S2PQ_relational[[#This Row],[PQGUID]]</f>
        <v>2xZv8kfhwxQCc6vB5s2uQQ</v>
      </c>
      <c r="D249" t="e">
        <f>IF(INDEX(S2PQ[[S2PQGUID]:[Respuesta]],MATCH(S2PQ_relational[[#This Row],[PQGUID]],S2PQ[S2PQGUID],0),5)="no",S2PQ_relational[[#This Row],[PIGUID]]&amp;"NO","-")</f>
        <v>#N/A</v>
      </c>
    </row>
    <row r="250" spans="1:4" hidden="1" x14ac:dyDescent="0.25">
      <c r="A250" t="s">
        <v>1585</v>
      </c>
      <c r="C250" t="str">
        <f>S2PQ_relational[[#This Row],[PIGUID]]&amp;S2PQ_relational[[#This Row],[PQGUID]]</f>
        <v>5HYCY6w4TIal14Zk7ql9Ky</v>
      </c>
      <c r="D250" t="e">
        <f>IF(INDEX(S2PQ[[S2PQGUID]:[Respuesta]],MATCH(S2PQ_relational[[#This Row],[PQGUID]],S2PQ[S2PQGUID],0),5)="no",S2PQ_relational[[#This Row],[PIGUID]]&amp;"NO","-")</f>
        <v>#N/A</v>
      </c>
    </row>
    <row r="251" spans="1:4" hidden="1" x14ac:dyDescent="0.25">
      <c r="A251" t="s">
        <v>1591</v>
      </c>
      <c r="C251" t="str">
        <f>S2PQ_relational[[#This Row],[PIGUID]]&amp;S2PQ_relational[[#This Row],[PQGUID]]</f>
        <v>4wPe6FpGkJ0sZya1K2enUc</v>
      </c>
      <c r="D251" t="e">
        <f>IF(INDEX(S2PQ[[S2PQGUID]:[Respuesta]],MATCH(S2PQ_relational[[#This Row],[PQGUID]],S2PQ[S2PQGUID],0),5)="no",S2PQ_relational[[#This Row],[PIGUID]]&amp;"NO","-")</f>
        <v>#N/A</v>
      </c>
    </row>
    <row r="252" spans="1:4" hidden="1" x14ac:dyDescent="0.25">
      <c r="A252" t="s">
        <v>1597</v>
      </c>
      <c r="C252" t="str">
        <f>S2PQ_relational[[#This Row],[PIGUID]]&amp;S2PQ_relational[[#This Row],[PQGUID]]</f>
        <v>6XJwASrtuinUb7a08QcX6q</v>
      </c>
      <c r="D252" t="e">
        <f>IF(INDEX(S2PQ[[S2PQGUID]:[Respuesta]],MATCH(S2PQ_relational[[#This Row],[PQGUID]],S2PQ[S2PQGUID],0),5)="no",S2PQ_relational[[#This Row],[PIGUID]]&amp;"NO","-")</f>
        <v>#N/A</v>
      </c>
    </row>
    <row r="253" spans="1:4" hidden="1" x14ac:dyDescent="0.25">
      <c r="A253" t="s">
        <v>1603</v>
      </c>
      <c r="C253" t="str">
        <f>S2PQ_relational[[#This Row],[PIGUID]]&amp;S2PQ_relational[[#This Row],[PQGUID]]</f>
        <v>7x7n96IX0vfpfhVRDo921a</v>
      </c>
      <c r="D253" t="e">
        <f>IF(INDEX(S2PQ[[S2PQGUID]:[Respuesta]],MATCH(S2PQ_relational[[#This Row],[PQGUID]],S2PQ[S2PQGUID],0),5)="no",S2PQ_relational[[#This Row],[PIGUID]]&amp;"NO","-")</f>
        <v>#N/A</v>
      </c>
    </row>
    <row r="254" spans="1:4" hidden="1" x14ac:dyDescent="0.25">
      <c r="A254" t="s">
        <v>1609</v>
      </c>
      <c r="C254" t="str">
        <f>S2PQ_relational[[#This Row],[PIGUID]]&amp;S2PQ_relational[[#This Row],[PQGUID]]</f>
        <v>4vuC0EtgS8JV1J76tWmCuv</v>
      </c>
      <c r="D254" t="e">
        <f>IF(INDEX(S2PQ[[S2PQGUID]:[Respuesta]],MATCH(S2PQ_relational[[#This Row],[PQGUID]],S2PQ[S2PQGUID],0),5)="no",S2PQ_relational[[#This Row],[PIGUID]]&amp;"NO","-")</f>
        <v>#N/A</v>
      </c>
    </row>
    <row r="255" spans="1:4" hidden="1" x14ac:dyDescent="0.25">
      <c r="A255" t="s">
        <v>1615</v>
      </c>
      <c r="C255" t="str">
        <f>S2PQ_relational[[#This Row],[PIGUID]]&amp;S2PQ_relational[[#This Row],[PQGUID]]</f>
        <v>5FNssZFe8Kc55wAM4SdwZF</v>
      </c>
      <c r="D255" t="e">
        <f>IF(INDEX(S2PQ[[S2PQGUID]:[Respuesta]],MATCH(S2PQ_relational[[#This Row],[PQGUID]],S2PQ[S2PQGUID],0),5)="no",S2PQ_relational[[#This Row],[PIGUID]]&amp;"NO","-")</f>
        <v>#N/A</v>
      </c>
    </row>
    <row r="256" spans="1:4" hidden="1" x14ac:dyDescent="0.25">
      <c r="A256" t="s">
        <v>1621</v>
      </c>
      <c r="C256" t="str">
        <f>S2PQ_relational[[#This Row],[PIGUID]]&amp;S2PQ_relational[[#This Row],[PQGUID]]</f>
        <v>3vBlq47B5fs20imJ2gjswl</v>
      </c>
      <c r="D256" t="e">
        <f>IF(INDEX(S2PQ[[S2PQGUID]:[Respuesta]],MATCH(S2PQ_relational[[#This Row],[PQGUID]],S2PQ[S2PQGUID],0),5)="no",S2PQ_relational[[#This Row],[PIGUID]]&amp;"NO","-")</f>
        <v>#N/A</v>
      </c>
    </row>
    <row r="257" spans="1:4" hidden="1" x14ac:dyDescent="0.25">
      <c r="A257" t="s">
        <v>1633</v>
      </c>
      <c r="C257" t="str">
        <f>S2PQ_relational[[#This Row],[PIGUID]]&amp;S2PQ_relational[[#This Row],[PQGUID]]</f>
        <v>3u8OgR2CuAjjlryPl4hYsj</v>
      </c>
      <c r="D257" t="e">
        <f>IF(INDEX(S2PQ[[S2PQGUID]:[Respuesta]],MATCH(S2PQ_relational[[#This Row],[PQGUID]],S2PQ[S2PQGUID],0),5)="no",S2PQ_relational[[#This Row],[PIGUID]]&amp;"NO","-")</f>
        <v>#N/A</v>
      </c>
    </row>
    <row r="258" spans="1:4" hidden="1" x14ac:dyDescent="0.25">
      <c r="A258" t="s">
        <v>1639</v>
      </c>
      <c r="C258" t="str">
        <f>S2PQ_relational[[#This Row],[PIGUID]]&amp;S2PQ_relational[[#This Row],[PQGUID]]</f>
        <v>7auzQ1wpN2MTWU4Soc9D5R</v>
      </c>
      <c r="D258" t="e">
        <f>IF(INDEX(S2PQ[[S2PQGUID]:[Respuesta]],MATCH(S2PQ_relational[[#This Row],[PQGUID]],S2PQ[S2PQGUID],0),5)="no",S2PQ_relational[[#This Row],[PIGUID]]&amp;"NO","-")</f>
        <v>#N/A</v>
      </c>
    </row>
    <row r="259" spans="1:4" hidden="1" x14ac:dyDescent="0.25">
      <c r="A259" t="s">
        <v>1646</v>
      </c>
      <c r="C259" t="str">
        <f>S2PQ_relational[[#This Row],[PIGUID]]&amp;S2PQ_relational[[#This Row],[PQGUID]]</f>
        <v>2SfGVagtXFN0gWXAjq9xtJ</v>
      </c>
      <c r="D259" t="e">
        <f>IF(INDEX(S2PQ[[S2PQGUID]:[Respuesta]],MATCH(S2PQ_relational[[#This Row],[PQGUID]],S2PQ[S2PQGUID],0),5)="no",S2PQ_relational[[#This Row],[PIGUID]]&amp;"NO","-")</f>
        <v>#N/A</v>
      </c>
    </row>
    <row r="260" spans="1:4" hidden="1" x14ac:dyDescent="0.25">
      <c r="A260" t="s">
        <v>1658</v>
      </c>
      <c r="C260" t="str">
        <f>S2PQ_relational[[#This Row],[PIGUID]]&amp;S2PQ_relational[[#This Row],[PQGUID]]</f>
        <v>3qE6E1jiEXoh3j8ncPx0a9</v>
      </c>
      <c r="D260" t="e">
        <f>IF(INDEX(S2PQ[[S2PQGUID]:[Respuesta]],MATCH(S2PQ_relational[[#This Row],[PQGUID]],S2PQ[S2PQGUID],0),5)="no",S2PQ_relational[[#This Row],[PIGUID]]&amp;"NO","-")</f>
        <v>#N/A</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11617-1889-4648-8097-286CC3BEF46A}">
  <dimension ref="A1:I7"/>
  <sheetViews>
    <sheetView workbookViewId="0">
      <selection activeCell="B5" sqref="B5:B7"/>
    </sheetView>
  </sheetViews>
  <sheetFormatPr defaultRowHeight="15" x14ac:dyDescent="0.25"/>
  <sheetData>
    <row r="1" spans="1:9" x14ac:dyDescent="0.25">
      <c r="A1" t="s">
        <v>2040</v>
      </c>
      <c r="C1" t="e">
        <f>IF(#REF!="","",INDEX(PIs[[Column1]:[SS]],MATCH(#REF!,PIs[SGUID],0),14))</f>
        <v>#REF!</v>
      </c>
      <c r="G1" t="e">
        <f>IF(#REF!="",INDEX(PIs[[Column1]:[SS]],MATCH(#REF!,PIs[GUID],0),2),"")</f>
        <v>#REF!</v>
      </c>
      <c r="H1" t="e">
        <f>IF(#REF!="",INDEX(PIs[[Column1]:[SS]],MATCH(#REF!,PIs[GUID],0),4),"")</f>
        <v>#REF!</v>
      </c>
      <c r="I1" t="e">
        <f>IF(#REF!="",INDEX(PIs[[Column1]:[SS]],MATCH(#REF!,PIs[GUID],0),6),"")</f>
        <v>#REF!</v>
      </c>
    </row>
    <row r="3" spans="1:9" x14ac:dyDescent="0.25">
      <c r="A3" t="s">
        <v>19</v>
      </c>
      <c r="B3" t="s">
        <v>2827</v>
      </c>
    </row>
    <row r="4" spans="1:9" x14ac:dyDescent="0.25">
      <c r="A4" t="s">
        <v>2828</v>
      </c>
      <c r="B4" t="s">
        <v>1674</v>
      </c>
    </row>
    <row r="5" spans="1:9" x14ac:dyDescent="0.25">
      <c r="A5" t="s">
        <v>48</v>
      </c>
      <c r="B5" s="52" t="s">
        <v>2829</v>
      </c>
    </row>
    <row r="6" spans="1:9" x14ac:dyDescent="0.25">
      <c r="A6" t="s">
        <v>1103</v>
      </c>
      <c r="B6" s="53" t="s">
        <v>2830</v>
      </c>
    </row>
    <row r="7" spans="1:9" x14ac:dyDescent="0.25">
      <c r="A7" t="s">
        <v>223</v>
      </c>
      <c r="B7" s="52" t="s">
        <v>2831</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42FC9-4134-4781-9542-DE95D6454577}">
  <dimension ref="A1:XFC15"/>
  <sheetViews>
    <sheetView showGridLines="0" view="pageLayout" zoomScaleNormal="100" workbookViewId="0">
      <selection activeCell="A5" sqref="A5"/>
    </sheetView>
  </sheetViews>
  <sheetFormatPr defaultColWidth="0" defaultRowHeight="15" customHeight="1" zeroHeight="1" x14ac:dyDescent="0.25"/>
  <cols>
    <col min="1" max="1" width="127.7109375" style="1" customWidth="1"/>
    <col min="2" max="2" width="1" style="1" hidden="1"/>
    <col min="3" max="255" width="11.42578125" style="1" hidden="1"/>
    <col min="256" max="259" width="1.5703125" style="1" hidden="1" customWidth="1"/>
    <col min="260" max="260" width="0.42578125" style="1" hidden="1" customWidth="1"/>
    <col min="261" max="16383" width="1.5703125" style="1" hidden="1"/>
    <col min="16384" max="16384" width="0.5703125" style="1" customWidth="1"/>
  </cols>
  <sheetData>
    <row r="1" spans="1:1" ht="86.85" customHeight="1" x14ac:dyDescent="0.25">
      <c r="A1" s="2"/>
    </row>
    <row r="2" spans="1:1" ht="103.5" customHeight="1" x14ac:dyDescent="0.4">
      <c r="A2" s="12" t="s">
        <v>2873</v>
      </c>
    </row>
    <row r="3" spans="1:1" ht="27" customHeight="1" x14ac:dyDescent="0.25">
      <c r="A3" s="3" t="s">
        <v>2940</v>
      </c>
    </row>
    <row r="4" spans="1:1" x14ac:dyDescent="0.25">
      <c r="A4" s="4"/>
    </row>
    <row r="5" spans="1:1" ht="120" x14ac:dyDescent="0.25">
      <c r="A5" s="5" t="s">
        <v>2872</v>
      </c>
    </row>
    <row r="6" spans="1:1" ht="15" customHeight="1" x14ac:dyDescent="0.25">
      <c r="A6" s="6"/>
    </row>
    <row r="7" spans="1:1" ht="15" customHeight="1" x14ac:dyDescent="0.25">
      <c r="A7" s="7"/>
    </row>
    <row r="8" spans="1:1" ht="15" customHeight="1" x14ac:dyDescent="0.25">
      <c r="A8" s="8"/>
    </row>
    <row r="9" spans="1:1" ht="15" customHeight="1" x14ac:dyDescent="0.25">
      <c r="A9" s="9" t="s">
        <v>2832</v>
      </c>
    </row>
    <row r="10" spans="1:1" ht="29.1" customHeight="1" x14ac:dyDescent="0.25">
      <c r="A10" s="10" t="s">
        <v>2871</v>
      </c>
    </row>
    <row r="11" spans="1:1" ht="7.35" customHeight="1" x14ac:dyDescent="0.25"/>
    <row r="12" spans="1:1" ht="12" customHeight="1" x14ac:dyDescent="0.25"/>
    <row r="13" spans="1:1" ht="6.75" customHeight="1" x14ac:dyDescent="0.25"/>
    <row r="14" spans="1:1" ht="15" customHeight="1" x14ac:dyDescent="0.25"/>
    <row r="15" spans="1:1" ht="15" customHeight="1" x14ac:dyDescent="0.25"/>
  </sheetData>
  <sheetProtection algorithmName="SHA-512" hashValue="mFcW7jPGOdVASgzfBv9kkCJCdHoPQN7tPFyEwB9P3k1Kp1LWeWkPDMurvRnGGvTVBmVkX1DZNgDvUp6cAEtMgw==" saltValue="fwb+E3Lnd5CtUZn/xgIEiA==" spinCount="100000" sheet="1" formatCells="0" formatColumns="0" formatRows="0" insertColumns="0" insertRows="0" insertHyperlinks="0" sort="0" autoFilter="0" pivotTables="0"/>
  <pageMargins left="0.70866141732283472" right="0.70866141732283472" top="0.74803149606299213" bottom="0.74803149606299213" header="0.31496062992125984" footer="0.31496062992125984"/>
  <pageSetup paperSize="9"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BB6A2-77C1-4328-85CA-56854CE2BF4E}">
  <dimension ref="A1:IW31"/>
  <sheetViews>
    <sheetView showGridLines="0" view="pageLayout" zoomScaleNormal="100" zoomScaleSheetLayoutView="110" workbookViewId="0">
      <selection activeCell="B8" sqref="B8"/>
    </sheetView>
  </sheetViews>
  <sheetFormatPr defaultColWidth="0" defaultRowHeight="12" customHeight="1" zeroHeight="1" x14ac:dyDescent="0.25"/>
  <cols>
    <col min="1" max="1" width="126.5703125" style="20" customWidth="1"/>
    <col min="2" max="3" width="4.5703125" style="18" customWidth="1"/>
    <col min="4" max="4" width="4.5703125" style="18" hidden="1" customWidth="1"/>
    <col min="5" max="5" width="77.85546875" style="18" hidden="1" customWidth="1"/>
    <col min="6" max="6" width="0.5703125" style="18" hidden="1" customWidth="1"/>
    <col min="7" max="8" width="11.5703125" style="18" hidden="1" customWidth="1"/>
    <col min="9" max="9" width="3.42578125" style="18" hidden="1" customWidth="1"/>
    <col min="10" max="10" width="0.5703125" style="18" hidden="1" customWidth="1"/>
    <col min="11" max="49" width="3.42578125" style="18" hidden="1" customWidth="1"/>
    <col min="50" max="238" width="11.5703125" style="18" hidden="1" customWidth="1"/>
    <col min="239" max="239" width="17.42578125" style="18" hidden="1" customWidth="1"/>
    <col min="240" max="240" width="7.5703125" style="18" hidden="1" customWidth="1"/>
    <col min="241" max="241" width="14.42578125" style="18" hidden="1" customWidth="1"/>
    <col min="242" max="242" width="16.42578125" style="18" hidden="1" customWidth="1"/>
    <col min="243" max="251" width="11.5703125" style="18" hidden="1" customWidth="1"/>
    <col min="252" max="252" width="3.42578125" style="18" hidden="1" customWidth="1"/>
    <col min="253" max="253" width="0.5703125" style="18" hidden="1" customWidth="1"/>
    <col min="254" max="255" width="11.5703125" style="18" hidden="1" customWidth="1"/>
    <col min="256" max="256" width="3.42578125" style="18" hidden="1" customWidth="1"/>
    <col min="257" max="257" width="0.5703125" style="18" hidden="1" customWidth="1"/>
    <col min="258" max="16384" width="3.42578125" style="18" hidden="1"/>
  </cols>
  <sheetData>
    <row r="1" spans="1:8" s="34" customFormat="1" x14ac:dyDescent="0.25">
      <c r="A1" s="23" t="s">
        <v>2874</v>
      </c>
      <c r="B1" s="17"/>
      <c r="C1" s="17"/>
      <c r="D1" s="17"/>
      <c r="E1" s="17"/>
      <c r="F1" s="32"/>
      <c r="G1" s="32"/>
      <c r="H1" s="32"/>
    </row>
    <row r="2" spans="1:8" s="34" customFormat="1" ht="24" x14ac:dyDescent="0.25">
      <c r="A2" s="20" t="s">
        <v>2875</v>
      </c>
      <c r="B2" s="18"/>
      <c r="C2" s="18"/>
      <c r="D2" s="18"/>
      <c r="E2" s="18"/>
    </row>
    <row r="3" spans="1:8" s="61" customFormat="1" x14ac:dyDescent="0.25">
      <c r="A3" s="60"/>
      <c r="B3" s="34"/>
      <c r="C3" s="34"/>
      <c r="D3" s="34"/>
      <c r="E3" s="34"/>
    </row>
    <row r="4" spans="1:8" s="61" customFormat="1" x14ac:dyDescent="0.25">
      <c r="A4" s="62" t="s">
        <v>2876</v>
      </c>
      <c r="B4" s="34"/>
      <c r="C4" s="34"/>
      <c r="D4" s="34"/>
      <c r="E4" s="34"/>
    </row>
    <row r="5" spans="1:8" ht="72" x14ac:dyDescent="0.25">
      <c r="A5" s="20" t="s">
        <v>2877</v>
      </c>
    </row>
    <row r="6" spans="1:8" x14ac:dyDescent="0.25"/>
    <row r="7" spans="1:8" x14ac:dyDescent="0.25">
      <c r="A7" s="23" t="s">
        <v>2878</v>
      </c>
    </row>
    <row r="8" spans="1:8" ht="36" x14ac:dyDescent="0.25">
      <c r="A8" s="20" t="s">
        <v>2879</v>
      </c>
    </row>
    <row r="9" spans="1:8" x14ac:dyDescent="0.25"/>
    <row r="10" spans="1:8" x14ac:dyDescent="0.25">
      <c r="A10" s="23" t="s">
        <v>2880</v>
      </c>
    </row>
    <row r="11" spans="1:8" ht="72" x14ac:dyDescent="0.25">
      <c r="A11" s="20" t="s">
        <v>2881</v>
      </c>
    </row>
    <row r="12" spans="1:8" x14ac:dyDescent="0.25"/>
    <row r="13" spans="1:8" x14ac:dyDescent="0.25">
      <c r="A13" s="23" t="s">
        <v>2882</v>
      </c>
    </row>
    <row r="14" spans="1:8" ht="24" x14ac:dyDescent="0.25">
      <c r="A14" s="20" t="s">
        <v>2883</v>
      </c>
    </row>
    <row r="15" spans="1:8" x14ac:dyDescent="0.25"/>
    <row r="16" spans="1:8" x14ac:dyDescent="0.25">
      <c r="A16" s="23" t="s">
        <v>2884</v>
      </c>
    </row>
    <row r="17" spans="1:1" ht="72" x14ac:dyDescent="0.25">
      <c r="A17" s="20" t="s">
        <v>2893</v>
      </c>
    </row>
    <row r="18" spans="1:1" x14ac:dyDescent="0.25"/>
    <row r="19" spans="1:1" x14ac:dyDescent="0.25">
      <c r="A19" s="23" t="s">
        <v>2885</v>
      </c>
    </row>
    <row r="20" spans="1:1" ht="48" x14ac:dyDescent="0.25">
      <c r="A20" s="20" t="s">
        <v>2886</v>
      </c>
    </row>
    <row r="21" spans="1:1" hidden="1" x14ac:dyDescent="0.25"/>
    <row r="22" spans="1:1" x14ac:dyDescent="0.25">
      <c r="A22" s="23" t="s">
        <v>2887</v>
      </c>
    </row>
    <row r="23" spans="1:1" ht="36" x14ac:dyDescent="0.25">
      <c r="A23" s="20" t="s">
        <v>2888</v>
      </c>
    </row>
    <row r="24" spans="1:1" x14ac:dyDescent="0.25"/>
    <row r="25" spans="1:1" x14ac:dyDescent="0.25">
      <c r="A25" s="23" t="s">
        <v>2889</v>
      </c>
    </row>
    <row r="26" spans="1:1" ht="60" x14ac:dyDescent="0.25">
      <c r="A26" s="20" t="s">
        <v>2890</v>
      </c>
    </row>
    <row r="27" spans="1:1" x14ac:dyDescent="0.25"/>
    <row r="28" spans="1:1" x14ac:dyDescent="0.25">
      <c r="A28" s="23" t="s">
        <v>2891</v>
      </c>
    </row>
    <row r="29" spans="1:1" ht="60" x14ac:dyDescent="0.25">
      <c r="A29" s="20" t="s">
        <v>2892</v>
      </c>
    </row>
    <row r="30" spans="1:1" x14ac:dyDescent="0.25"/>
    <row r="31" spans="1:1" x14ac:dyDescent="0.25"/>
  </sheetData>
  <sheetProtection algorithmName="SHA-512" hashValue="odsTD/yF7avc8dvjl3r0yhFuQ3qqJ2N+sRbcIHs6Up22Ab/gAH8CIBlj7ZQZ9HpuITUX8dGu3UBy/U2vGdqrww==" saltValue="ySlqS8Mbmik5p3O46iaYKg==" spinCount="100000" sheet="1" formatCells="0" formatColumns="0" formatRows="0" insertColumns="0" insertRows="0" insertHyperlinks="0" sort="0" autoFilter="0" pivotTables="0"/>
  <pageMargins left="0.31496062992125984" right="0.31496062992125984" top="0.86614173228346458" bottom="0.55118110236220474" header="0.15748031496062992" footer="7.874015748031496E-2"/>
  <pageSetup paperSize="9" orientation="landscape" r:id="rId1"/>
  <headerFooter>
    <oddHeader>&amp;R&amp;G</oddHeader>
    <oddFooter>&amp;L&amp;"Arial,Standard"&amp;8Cód. ref.: lista de verificación IFA GFS para AQ; v6.0_Jun22; versión en español
&amp;A
Página &amp;P de &amp;N&amp;R&amp;"Arial,Standard"&amp;8© GLOBALG.A.P. c/o FoodPLUS GmbH
Spichernstr. 55, 50672 Cologne, Germany 
&amp;K00A039www.globalgap.org</oddFooter>
  </headerFooter>
  <rowBreaks count="1" manualBreakCount="1">
    <brk id="21"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9B43F-1380-4981-BF62-FC71DF3149F6}">
  <dimension ref="A1:XFC44"/>
  <sheetViews>
    <sheetView showGridLines="0" tabSelected="1" view="pageLayout" topLeftCell="F11" zoomScaleNormal="100" workbookViewId="0">
      <selection activeCell="G11" sqref="G11"/>
    </sheetView>
  </sheetViews>
  <sheetFormatPr defaultColWidth="0" defaultRowHeight="12" zeroHeight="1" x14ac:dyDescent="0.2"/>
  <cols>
    <col min="1" max="2" width="9.28515625" style="38" hidden="1" customWidth="1"/>
    <col min="3" max="3" width="6.140625" style="38" hidden="1" customWidth="1"/>
    <col min="4" max="4" width="8.7109375" style="38" hidden="1" customWidth="1"/>
    <col min="5" max="5" width="9.28515625" style="38" hidden="1" customWidth="1"/>
    <col min="6" max="6" width="81.42578125" style="38" customWidth="1"/>
    <col min="7" max="7" width="54" style="38" customWidth="1"/>
    <col min="8" max="8" width="68.7109375" style="38" hidden="1" customWidth="1"/>
    <col min="9" max="9" width="1.5703125" style="38" hidden="1" customWidth="1"/>
    <col min="10" max="10" width="1.7109375" style="38" hidden="1" customWidth="1"/>
    <col min="11" max="16382" width="9.28515625" style="38" hidden="1" customWidth="1"/>
    <col min="16383" max="16383" width="2.28515625" style="38" hidden="1" customWidth="1"/>
    <col min="16384" max="16384" width="5.28515625" style="38" customWidth="1"/>
  </cols>
  <sheetData>
    <row r="1" spans="1:8" x14ac:dyDescent="0.2">
      <c r="F1" s="93" t="s">
        <v>2894</v>
      </c>
      <c r="G1" s="93"/>
    </row>
    <row r="2" spans="1:8" x14ac:dyDescent="0.2">
      <c r="F2" s="94" t="s">
        <v>2939</v>
      </c>
      <c r="G2" s="94"/>
    </row>
    <row r="3" spans="1:8" x14ac:dyDescent="0.2">
      <c r="F3" s="75"/>
    </row>
    <row r="4" spans="1:8" ht="28.5" customHeight="1" x14ac:dyDescent="0.2">
      <c r="F4" s="95" t="s">
        <v>2895</v>
      </c>
      <c r="G4" s="95"/>
    </row>
    <row r="5" spans="1:8" x14ac:dyDescent="0.2">
      <c r="F5" s="75"/>
    </row>
    <row r="6" spans="1:8" ht="88.5" customHeight="1" x14ac:dyDescent="0.2">
      <c r="A6" s="38" t="s">
        <v>1674</v>
      </c>
      <c r="F6" s="95" t="s">
        <v>2941</v>
      </c>
      <c r="G6" s="95"/>
    </row>
    <row r="7" spans="1:8" ht="14.25" hidden="1" x14ac:dyDescent="0.3">
      <c r="A7" s="38" t="s">
        <v>2834</v>
      </c>
      <c r="F7" s="39"/>
    </row>
    <row r="8" spans="1:8" ht="64.5" hidden="1" customHeight="1" x14ac:dyDescent="0.2">
      <c r="A8" s="38" t="s">
        <v>2869</v>
      </c>
      <c r="F8" s="95"/>
      <c r="G8" s="95"/>
    </row>
    <row r="9" spans="1:8" x14ac:dyDescent="0.2"/>
    <row r="10" spans="1:8" x14ac:dyDescent="0.2">
      <c r="C10" s="38" t="s">
        <v>2835</v>
      </c>
      <c r="D10" s="38" t="s">
        <v>2836</v>
      </c>
      <c r="E10" s="38" t="s">
        <v>21</v>
      </c>
      <c r="F10" s="73" t="s">
        <v>2896</v>
      </c>
      <c r="G10" s="73" t="s">
        <v>2897</v>
      </c>
      <c r="H10" s="38" t="s">
        <v>2837</v>
      </c>
    </row>
    <row r="11" spans="1:8" ht="24" x14ac:dyDescent="0.2">
      <c r="C11" s="38" t="s">
        <v>2812</v>
      </c>
      <c r="D11" s="38">
        <v>56</v>
      </c>
      <c r="E11" s="41"/>
      <c r="F11" s="73" t="s">
        <v>2844</v>
      </c>
      <c r="G11" s="77" t="s">
        <v>1674</v>
      </c>
      <c r="H11" s="50" t="str">
        <f>"Este elemento no es aplicable porque a ''"&amp;S2PQ[[#This Row],[Preguntas del paso 2]]&amp;"'' se respondió ''No.'' El sistema marcó este elemento automáticamente como ''N/A'' ."</f>
        <v>Este elemento no es aplicable porque a ''¿El registro está relacionado con una auditoría inicial realizada por el organismo de certificación (OC)?'' se respondió ''No.'' El sistema marcó este elemento automáticamente como ''N/A'' .</v>
      </c>
    </row>
    <row r="12" spans="1:8" ht="24" x14ac:dyDescent="0.2">
      <c r="C12" s="38" t="s">
        <v>2825</v>
      </c>
      <c r="D12" s="38">
        <v>58</v>
      </c>
      <c r="E12" s="41"/>
      <c r="F12" s="73" t="s">
        <v>2857</v>
      </c>
      <c r="G12" s="77" t="s">
        <v>1674</v>
      </c>
      <c r="H12" s="50" t="str">
        <f>"Este elemento no es aplicable porque a ''"&amp;S2PQ[[#This Row],[Preguntas del paso 2]]&amp;"'' se respondió ''No.'' El sistema marcó este elemento automáticamente como ''N/A'' ."</f>
        <v>Este elemento no es aplicable porque a ''¿Las actividades de buceo (ya sean internas o subcontratadas) se realizan como parte de las operaciones de producción que están registradas para fines de certificación?'' se respondió ''No.'' El sistema marcó este elemento automáticamente como ''N/A'' .</v>
      </c>
    </row>
    <row r="13" spans="1:8" ht="24" x14ac:dyDescent="0.2">
      <c r="C13" s="38" t="s">
        <v>2821</v>
      </c>
      <c r="D13" s="38">
        <v>60</v>
      </c>
      <c r="E13" s="41"/>
      <c r="F13" s="73" t="s">
        <v>2853</v>
      </c>
      <c r="G13" s="77" t="s">
        <v>1674</v>
      </c>
      <c r="H13" s="50" t="str">
        <f>"Este elemento no es aplicable porque a ''"&amp;S2PQ[[#This Row],[Preguntas del paso 2]]&amp;"'' se respondió ''No.'' El sistema marcó este elemento automáticamente como ''N/A'' ."</f>
        <v>Este elemento no es aplicable porque a ''¿Las embarcaciones (ya sean internas o subcontratadas) se utilizan como parte de las operaciones de producción que están registradas para fines de certificación?'' se respondió ''No.'' El sistema marcó este elemento automáticamente como ''N/A'' .</v>
      </c>
    </row>
    <row r="14" spans="1:8" ht="24" x14ac:dyDescent="0.2">
      <c r="C14" s="38" t="s">
        <v>2817</v>
      </c>
      <c r="D14" s="38">
        <v>62</v>
      </c>
      <c r="E14" s="41"/>
      <c r="F14" s="73" t="s">
        <v>2849</v>
      </c>
      <c r="G14" s="77" t="s">
        <v>1674</v>
      </c>
      <c r="H14" s="50" t="str">
        <f>"Este elemento no es aplicable porque a ''"&amp;S2PQ[[#This Row],[Preguntas del paso 2]]&amp;"'' se respondió ''No.'' El sistema marcó este elemento automáticamente como ''N/A'' ."</f>
        <v>Este elemento no es aplicable porque a ''¿Las viviendas en el sitio para los trabajadores se encuentran en las unidades de producción registradas para fines de certificación?'' se respondió ''No.'' El sistema marcó este elemento automáticamente como ''N/A'' .</v>
      </c>
    </row>
    <row r="15" spans="1:8" x14ac:dyDescent="0.2">
      <c r="C15" s="38" t="s">
        <v>2818</v>
      </c>
      <c r="D15" s="38">
        <v>64</v>
      </c>
      <c r="E15" s="41"/>
      <c r="F15" s="73" t="s">
        <v>2850</v>
      </c>
      <c r="G15" s="77" t="s">
        <v>1674</v>
      </c>
      <c r="H15" s="50" t="str">
        <f>"Este elemento no es aplicable porque a ''"&amp;S2PQ[[#This Row],[Preguntas del paso 2]]&amp;"'' se respondió ''No.'' El sistema marcó este elemento automáticamente como ''N/A'' ."</f>
        <v>Este elemento no es aplicable porque a ''¿Se facilita transporte a los trabajadores?'' se respondió ''No.'' El sistema marcó este elemento automáticamente como ''N/A'' .</v>
      </c>
    </row>
    <row r="16" spans="1:8" ht="24" x14ac:dyDescent="0.2">
      <c r="C16" s="38" t="s">
        <v>2822</v>
      </c>
      <c r="D16" s="38">
        <v>66</v>
      </c>
      <c r="E16" s="41"/>
      <c r="F16" s="73" t="s">
        <v>2854</v>
      </c>
      <c r="G16" s="77" t="s">
        <v>1674</v>
      </c>
      <c r="H16" s="50" t="str">
        <f>"Este elemento no es aplicable porque a ''"&amp;S2PQ[[#This Row],[Preguntas del paso 2]]&amp;"'' se respondió ''No.'' El sistema marcó este elemento automáticamente como ''N/A'' ."</f>
        <v>Este elemento no es aplicable porque a ''¿Hay algún servicio de subcontratación/actividad subcontratada en relación con el cumplimiento de la norma IFA para acuicultura? '' se respondió ''No.'' El sistema marcó este elemento automáticamente como ''N/A'' .</v>
      </c>
    </row>
    <row r="17" spans="3:8" x14ac:dyDescent="0.2">
      <c r="C17" s="38" t="s">
        <v>2819</v>
      </c>
      <c r="D17" s="38">
        <v>68</v>
      </c>
      <c r="E17" s="41"/>
      <c r="F17" s="73" t="s">
        <v>2851</v>
      </c>
      <c r="G17" s="77" t="s">
        <v>1674</v>
      </c>
      <c r="H17" s="50" t="str">
        <f>"Este elemento no es aplicable porque a ''"&amp;S2PQ[[#This Row],[Preguntas del paso 2]]&amp;"'' se respondió ''No.'' El sistema marcó este elemento automáticamente como ''N/A'' ."</f>
        <v>Este elemento no es aplicable porque a ''¿Las actividades de pesca tienen lugar en los alrededores de la granja? '' se respondió ''No.'' El sistema marcó este elemento automáticamente como ''N/A'' .</v>
      </c>
    </row>
    <row r="18" spans="3:8" x14ac:dyDescent="0.2">
      <c r="C18" s="38" t="s">
        <v>2813</v>
      </c>
      <c r="D18" s="38">
        <v>70</v>
      </c>
      <c r="E18" s="41"/>
      <c r="F18" s="73" t="s">
        <v>2845</v>
      </c>
      <c r="G18" s="77" t="s">
        <v>1674</v>
      </c>
      <c r="H18" s="50" t="str">
        <f>"Este elemento no es aplicable porque a ''"&amp;S2PQ[[#This Row],[Preguntas del paso 2]]&amp;"'' se respondió ''No.'' El sistema marcó este elemento automáticamente como ''N/A'' ."</f>
        <v>Este elemento no es aplicable porque a ''¿Hay evidencia de depredadores en las actividades de la granja? '' se respondió ''No.'' El sistema marcó este elemento automáticamente como ''N/A'' .</v>
      </c>
    </row>
    <row r="19" spans="3:8" ht="24" x14ac:dyDescent="0.2">
      <c r="C19" s="38" t="s">
        <v>2816</v>
      </c>
      <c r="D19" s="38">
        <v>72</v>
      </c>
      <c r="E19" s="41"/>
      <c r="F19" s="73" t="s">
        <v>2848</v>
      </c>
      <c r="G19" s="77" t="s">
        <v>1674</v>
      </c>
      <c r="H19" s="50" t="str">
        <f>"Este elemento no es aplicable porque a ''"&amp;S2PQ[[#This Row],[Preguntas del paso 2]]&amp;"'' se respondió ''No.'' El sistema marcó este elemento automáticamente como ''N/A'' ."</f>
        <v>Este elemento no es aplicable porque a ''¿Las operaciones de producción tienen lugar dentro o cerca de un área de alto valor de conservación? '' se respondió ''No.'' El sistema marcó este elemento automáticamente como ''N/A'' .</v>
      </c>
    </row>
    <row r="20" spans="3:8" x14ac:dyDescent="0.2">
      <c r="C20" s="38" t="s">
        <v>2820</v>
      </c>
      <c r="D20" s="38">
        <v>74</v>
      </c>
      <c r="E20" s="41"/>
      <c r="F20" s="73" t="s">
        <v>2852</v>
      </c>
      <c r="G20" s="77" t="s">
        <v>1674</v>
      </c>
      <c r="H20" s="50" t="str">
        <f>"Este elemento no es aplicable porque a ''"&amp;S2PQ[[#This Row],[Preguntas del paso 2]]&amp;"'' se respondió ''No.'' El sistema marcó este elemento automáticamente como ''N/A'' ."</f>
        <v>Este elemento no es aplicable porque a ''¿Las actividades de producción están registradas para la propiedad paralela?'' se respondió ''No.'' El sistema marcó este elemento automáticamente como ''N/A'' .</v>
      </c>
    </row>
    <row r="21" spans="3:8" ht="36" x14ac:dyDescent="0.2">
      <c r="C21" s="38" t="s">
        <v>2807</v>
      </c>
      <c r="D21" s="38">
        <v>76</v>
      </c>
      <c r="E21" s="41"/>
      <c r="F21" s="73" t="s">
        <v>2839</v>
      </c>
      <c r="G21" s="77" t="s">
        <v>1674</v>
      </c>
      <c r="H21" s="50" t="str">
        <f>"Este elemento no es aplicable porque a ''"&amp;S2PQ[[#This Row],[Preguntas del paso 2]]&amp;"'' se respondió ''No.'' El sistema marcó este elemento automáticamente como ''N/A'' ."</f>
        <v>Este elemento no es aplicable porque a ''¿Las operaciones de producción registradas incluyen actividades de reproducción (etapas incluidas en el certificado: reproductores y/o huevos fertilizados de semilla y/o juveniles de semilla)? '' se respondió ''No.'' El sistema marcó este elemento automáticamente como ''N/A'' .</v>
      </c>
    </row>
    <row r="22" spans="3:8" ht="24" x14ac:dyDescent="0.2">
      <c r="C22" s="38" t="s">
        <v>2811</v>
      </c>
      <c r="D22" s="38">
        <v>78</v>
      </c>
      <c r="E22" s="41"/>
      <c r="F22" s="73" t="s">
        <v>2843</v>
      </c>
      <c r="G22" s="77" t="s">
        <v>1674</v>
      </c>
      <c r="H22" s="50" t="str">
        <f>"Este elemento no es aplicable porque a ''"&amp;S2PQ[[#This Row],[Preguntas del paso 2]]&amp;"'' se respondió ''No.'' El sistema marcó este elemento automáticamente como ''N/A'' ."</f>
        <v>Este elemento no es aplicable porque a ''¿El producto procedente del proceso de producción registrado pertenece al grupo de camarones? '' se respondió ''No.'' El sistema marcó este elemento automáticamente como ''N/A'' .</v>
      </c>
    </row>
    <row r="23" spans="3:8" ht="24" x14ac:dyDescent="0.2">
      <c r="C23" s="38" t="s">
        <v>2808</v>
      </c>
      <c r="D23" s="38">
        <v>80</v>
      </c>
      <c r="E23" s="41"/>
      <c r="F23" s="73" t="s">
        <v>2840</v>
      </c>
      <c r="G23" s="77" t="s">
        <v>1674</v>
      </c>
      <c r="H23" s="50" t="str">
        <f>"Este elemento no es aplicable porque a ''"&amp;S2PQ[[#This Row],[Preguntas del paso 2]]&amp;"'' se respondió ''No.'' El sistema marcó este elemento automáticamente como ''N/A'' ."</f>
        <v>Este elemento no es aplicable porque a ''¿La granja utiliza semillas procedentes de una estación de reproducción y crianza (suministro interno o externo)?'' se respondió ''No.'' El sistema marcó este elemento automáticamente como ''N/A'' .</v>
      </c>
    </row>
    <row r="24" spans="3:8" ht="36" x14ac:dyDescent="0.2">
      <c r="C24" s="38" t="s">
        <v>2826</v>
      </c>
      <c r="D24" s="38">
        <v>82</v>
      </c>
      <c r="E24" s="41"/>
      <c r="F24" s="73" t="s">
        <v>3023</v>
      </c>
      <c r="G24" s="77" t="s">
        <v>1674</v>
      </c>
      <c r="H24" s="50" t="str">
        <f>"Este elemento no es aplicable porque a ''"&amp;S2PQ[[#This Row],[Preguntas del paso 2]]&amp;"'' se respondió ''No.'' El sistema marcó este elemento automáticamente como ''N/A'' ."</f>
        <v>Este elemento no es aplicable porque a ''En la etapa de las operaciones de producción registrada para la certificación (ya sea la etapa de estación de reproducción y crianza y/o la etapa engorde), ¿se alimenta a las especies acuáticas de cultivo con alimentos compuestos para especies acuáticas de cultivo?'' se respondió ''No.'' El sistema marcó este elemento automáticamente como ''N/A'' .</v>
      </c>
    </row>
    <row r="25" spans="3:8" ht="12" customHeight="1" x14ac:dyDescent="0.2">
      <c r="C25" s="38" t="s">
        <v>2809</v>
      </c>
      <c r="D25" s="38">
        <v>84</v>
      </c>
      <c r="E25" s="41"/>
      <c r="F25" s="73" t="s">
        <v>2841</v>
      </c>
      <c r="G25" s="77" t="s">
        <v>1674</v>
      </c>
      <c r="H25" s="50" t="str">
        <f>"Este elemento no es aplicable porque a ''"&amp;S2PQ[[#This Row],[Preguntas del paso 2]]&amp;"'' se respondió ''No.'' El sistema marcó este elemento automáticamente como ''N/A'' ."</f>
        <v>Este elemento no es aplicable porque a ''¿El producto del proceso de producción registrado pertenece a la clasificación de peces, crustáceos o moluscos?  '' se respondió ''No.'' El sistema marcó este elemento automáticamente como ''N/A'' .</v>
      </c>
    </row>
    <row r="26" spans="3:8" ht="12.95" customHeight="1" x14ac:dyDescent="0.2">
      <c r="C26" s="38" t="s">
        <v>2823</v>
      </c>
      <c r="D26" s="38">
        <v>86</v>
      </c>
      <c r="E26" s="41"/>
      <c r="F26" s="73" t="s">
        <v>2855</v>
      </c>
      <c r="G26" s="77" t="s">
        <v>1674</v>
      </c>
      <c r="H26" s="50" t="str">
        <f>"Este elemento no es aplicable porque a ''"&amp;S2PQ[[#This Row],[Preguntas del paso 2]]&amp;"'' se respondió ''No.'' El sistema marcó este elemento automáticamente como ''N/A'' ."</f>
        <v>Este elemento no es aplicable porque a ''¿Se utilizan redes de cultivo suspendidas como parte de las actividades acuícolas registradas para la certificación (jaulas flotantes, jaulas sumergidas, etc.)? '' se respondió ''No.'' El sistema marcó este elemento automáticamente como ''N/A'' .</v>
      </c>
    </row>
    <row r="27" spans="3:8" ht="24" x14ac:dyDescent="0.2">
      <c r="C27" s="38" t="s">
        <v>2824</v>
      </c>
      <c r="D27" s="38">
        <v>88</v>
      </c>
      <c r="E27" s="41"/>
      <c r="F27" s="73" t="s">
        <v>2856</v>
      </c>
      <c r="G27" s="77" t="s">
        <v>1674</v>
      </c>
      <c r="H27" s="50" t="str">
        <f>"Este elemento no es aplicable porque a ''"&amp;S2PQ[[#This Row],[Preguntas del paso 2]]&amp;"'' se respondió ''No.'' El sistema marcó este elemento automáticamente como ''N/A'' ."</f>
        <v>Este elemento no es aplicable porque a ''¿Se utilizan sistemas de estanques como parte de las actividades acuícolas registradas para la certificación?'' se respondió ''No.'' El sistema marcó este elemento automáticamente como ''N/A'' .</v>
      </c>
    </row>
    <row r="28" spans="3:8" x14ac:dyDescent="0.2">
      <c r="C28" s="38" t="s">
        <v>2810</v>
      </c>
      <c r="D28" s="38">
        <v>90</v>
      </c>
      <c r="E28" s="41"/>
      <c r="F28" s="73" t="s">
        <v>2842</v>
      </c>
      <c r="G28" s="77" t="s">
        <v>1674</v>
      </c>
      <c r="H28" s="50" t="str">
        <f>"Este elemento no es aplicable porque a ''"&amp;S2PQ[[#This Row],[Preguntas del paso 2]]&amp;"'' se respondió ''No.'' El sistema marcó este elemento automáticamente como ''N/A'' ."</f>
        <v>Este elemento no es aplicable porque a ''¿El ámbito de certificación cubre las actividades de cosecha?'' se respondió ''No.'' El sistema marcó este elemento automáticamente como ''N/A'' .</v>
      </c>
    </row>
    <row r="29" spans="3:8" x14ac:dyDescent="0.2">
      <c r="C29" s="38" t="s">
        <v>2814</v>
      </c>
      <c r="D29" s="38">
        <v>92</v>
      </c>
      <c r="E29" s="41"/>
      <c r="F29" s="73" t="s">
        <v>2846</v>
      </c>
      <c r="G29" s="77" t="s">
        <v>1674</v>
      </c>
      <c r="H29" s="50" t="str">
        <f>"Este elemento no es aplicable porque a ''"&amp;S2PQ[[#This Row],[Preguntas del paso 2]]&amp;"'' se respondió ''No.'' El sistema marcó este elemento automáticamente como ''N/A'' ."</f>
        <v>Este elemento no es aplicable porque a ''¿El ámbito de certificación cubre las actividades de sacrificio?'' se respondió ''No.'' El sistema marcó este elemento automáticamente como ''N/A'' .</v>
      </c>
    </row>
    <row r="30" spans="3:8" x14ac:dyDescent="0.2">
      <c r="C30" s="38" t="s">
        <v>2806</v>
      </c>
      <c r="D30" s="38">
        <v>94</v>
      </c>
      <c r="E30" s="41"/>
      <c r="F30" s="73" t="s">
        <v>2838</v>
      </c>
      <c r="G30" s="77" t="s">
        <v>1674</v>
      </c>
      <c r="H30" s="50" t="str">
        <f>"Este elemento no es aplicable porque a ''"&amp;S2PQ[[#This Row],[Preguntas del paso 2]]&amp;"'' se respondió ''No.'' El sistema marcó este elemento automáticamente como ''N/A'' ."</f>
        <v>Este elemento no es aplicable porque a ''¿El ámbito de certificación cubre las actividades de depuración?'' se respondió ''No.'' El sistema marcó este elemento automáticamente como ''N/A'' .</v>
      </c>
    </row>
    <row r="31" spans="3:8" x14ac:dyDescent="0.2">
      <c r="C31" s="38" t="s">
        <v>2815</v>
      </c>
      <c r="D31" s="38">
        <v>96</v>
      </c>
      <c r="E31" s="41"/>
      <c r="F31" s="73" t="s">
        <v>2847</v>
      </c>
      <c r="G31" s="77" t="s">
        <v>1674</v>
      </c>
      <c r="H31" s="50" t="str">
        <f>"Este elemento no es aplicable porque a ''"&amp;S2PQ[[#This Row],[Preguntas del paso 2]]&amp;"'' se respondió ''No.'' El sistema marcó este elemento automáticamente como ''N/A'' ."</f>
        <v>Este elemento no es aplicable porque a ''¿El ámbito de certificación cubre las actividades postcosecha?'' se respondió ''No.'' El sistema marcó este elemento automáticamente como ''N/A'' .</v>
      </c>
    </row>
    <row r="32" spans="3:8" x14ac:dyDescent="0.2">
      <c r="F32" s="91"/>
      <c r="G32" s="91"/>
    </row>
    <row r="33" spans="6:7" ht="88.5" customHeight="1" x14ac:dyDescent="0.2">
      <c r="F33" s="91" t="s">
        <v>2898</v>
      </c>
      <c r="G33" s="91"/>
    </row>
    <row r="34" spans="6:7" x14ac:dyDescent="0.2">
      <c r="F34" s="63" t="s">
        <v>2899</v>
      </c>
      <c r="G34" s="63" t="s">
        <v>2900</v>
      </c>
    </row>
    <row r="35" spans="6:7" ht="48" x14ac:dyDescent="0.2">
      <c r="F35" s="74" t="s">
        <v>2942</v>
      </c>
      <c r="G35" s="92" t="s">
        <v>2901</v>
      </c>
    </row>
    <row r="36" spans="6:7" ht="24" hidden="1" x14ac:dyDescent="0.2">
      <c r="F36" s="74" t="s">
        <v>2902</v>
      </c>
      <c r="G36" s="92"/>
    </row>
    <row r="37" spans="6:7" ht="48" x14ac:dyDescent="0.2">
      <c r="F37" s="92" t="s">
        <v>2903</v>
      </c>
      <c r="G37" s="74" t="s">
        <v>2943</v>
      </c>
    </row>
    <row r="38" spans="6:7" ht="24" hidden="1" x14ac:dyDescent="0.2">
      <c r="F38" s="92"/>
      <c r="G38" s="74" t="s">
        <v>2904</v>
      </c>
    </row>
    <row r="39" spans="6:7" ht="36" x14ac:dyDescent="0.2">
      <c r="F39" s="74" t="s">
        <v>2905</v>
      </c>
      <c r="G39" s="74" t="s">
        <v>2906</v>
      </c>
    </row>
    <row r="40" spans="6:7" ht="48" x14ac:dyDescent="0.2">
      <c r="F40" s="92" t="s">
        <v>2907</v>
      </c>
      <c r="G40" s="74" t="s">
        <v>2943</v>
      </c>
    </row>
    <row r="41" spans="6:7" ht="24" hidden="1" x14ac:dyDescent="0.2">
      <c r="F41" s="92"/>
      <c r="G41" s="74" t="s">
        <v>2904</v>
      </c>
    </row>
    <row r="42" spans="6:7" ht="36" x14ac:dyDescent="0.2">
      <c r="F42" s="74" t="s">
        <v>2908</v>
      </c>
      <c r="G42" s="74" t="s">
        <v>2909</v>
      </c>
    </row>
    <row r="43" spans="6:7" x14ac:dyDescent="0.2"/>
    <row r="44" spans="6:7" x14ac:dyDescent="0.2"/>
  </sheetData>
  <sheetProtection algorithmName="SHA-512" hashValue="7uH6LcBF6gV45CXZPyy4h94DHBOP/mvYlq2O1PJgo88eJcBRQUannZr96StRlQHYp4ThuUTr+jmGte/m/VATfQ==" saltValue="s6kpDDEj+OjGO8icRCOixA==" spinCount="100000" sheet="1" formatCells="0" formatColumns="0" formatRows="0" insertColumns="0" insertRows="0" insertHyperlinks="0" sort="0" autoFilter="0" pivotTables="0"/>
  <mergeCells count="10">
    <mergeCell ref="F33:G33"/>
    <mergeCell ref="G35:G36"/>
    <mergeCell ref="F37:F38"/>
    <mergeCell ref="F40:F41"/>
    <mergeCell ref="F1:G1"/>
    <mergeCell ref="F2:G2"/>
    <mergeCell ref="F4:G4"/>
    <mergeCell ref="F6:G6"/>
    <mergeCell ref="F8:G8"/>
    <mergeCell ref="F32:G32"/>
  </mergeCells>
  <dataValidations count="1">
    <dataValidation type="list" allowBlank="1" showInputMessage="1" showErrorMessage="1" sqref="G11:G31" xr:uid="{73A84A08-A936-464A-A8D4-AFEFE9AB0638}">
      <formula1>$A$6:$A$8</formula1>
    </dataValidation>
  </dataValidations>
  <pageMargins left="0.31496062992125984" right="0.31496062992125984" top="0.86614173228346458" bottom="0.55118110236220474" header="0.15748031496062992" footer="7.874015748031496E-2"/>
  <pageSetup paperSize="9" orientation="landscape" horizontalDpi="1200" verticalDpi="1200" r:id="rId1"/>
  <headerFooter>
    <oddHeader>&amp;R&amp;G</oddHeader>
    <oddFooter>&amp;L&amp;"Arial,Standard"&amp;8Cód. ref.: lista de verificación IFA GFS para AQ; v6.0_Jun22; versión en español
&amp;A
Página &amp;P de &amp;N&amp;R&amp;"Arial,Standard"&amp;8© GLOBALG.A.P. c/o FoodPLUS GmbH
Spichernstr. 55, 50672 Cologne, Germany 
&amp;K00A039www.globalgap.org</oddFooter>
  </headerFooter>
  <legacyDrawingHF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6A34A-DAD6-416B-8798-31EEAF3E8B89}">
  <dimension ref="A1:XFC38"/>
  <sheetViews>
    <sheetView showGridLines="0" view="pageLayout" zoomScaleNormal="100" zoomScaleSheetLayoutView="110" workbookViewId="0">
      <selection activeCell="A28" sqref="A28"/>
    </sheetView>
  </sheetViews>
  <sheetFormatPr defaultColWidth="0" defaultRowHeight="0" customHeight="1" zeroHeight="1" x14ac:dyDescent="0.25"/>
  <cols>
    <col min="1" max="1" width="43.42578125" style="37" customWidth="1"/>
    <col min="2" max="4" width="4.5703125" style="19" customWidth="1"/>
    <col min="5" max="5" width="77.85546875" style="19" customWidth="1"/>
    <col min="6" max="6" width="0.5703125" style="19" hidden="1" customWidth="1"/>
    <col min="7" max="8" width="11.5703125" style="19" hidden="1" customWidth="1"/>
    <col min="9" max="9" width="0" style="19" hidden="1" customWidth="1"/>
    <col min="10" max="10" width="0.5703125" style="19" hidden="1" customWidth="1"/>
    <col min="11" max="49" width="0" style="19" hidden="1" customWidth="1"/>
    <col min="50" max="238" width="11.5703125" style="19" hidden="1" customWidth="1"/>
    <col min="239" max="239" width="17.42578125" style="19" hidden="1" customWidth="1"/>
    <col min="240" max="240" width="7.5703125" style="19" hidden="1" customWidth="1"/>
    <col min="241" max="241" width="14.42578125" style="19" hidden="1" customWidth="1"/>
    <col min="242" max="242" width="16.42578125" style="19" hidden="1" customWidth="1"/>
    <col min="243" max="251" width="11.5703125" style="19" hidden="1" customWidth="1"/>
    <col min="252" max="252" width="0" style="19" hidden="1" customWidth="1"/>
    <col min="253" max="253" width="0.5703125" style="19" hidden="1" customWidth="1"/>
    <col min="254" max="255" width="11.5703125" style="19" hidden="1" customWidth="1"/>
    <col min="256" max="256" width="0" style="19" hidden="1" customWidth="1"/>
    <col min="257" max="257" width="0.5703125" style="19" hidden="1" customWidth="1"/>
    <col min="258" max="16383" width="10.42578125" style="19" hidden="1"/>
    <col min="16384" max="16384" width="3.42578125" style="19" hidden="1" customWidth="1"/>
  </cols>
  <sheetData>
    <row r="1" spans="1:8" ht="24" customHeight="1" x14ac:dyDescent="0.25">
      <c r="A1" s="16" t="s">
        <v>2910</v>
      </c>
      <c r="B1" s="17"/>
      <c r="C1" s="17"/>
      <c r="D1" s="17"/>
      <c r="E1" s="17"/>
      <c r="F1" s="18"/>
      <c r="G1" s="18"/>
      <c r="H1" s="18"/>
    </row>
    <row r="2" spans="1:8" ht="19.5" customHeight="1" thickBot="1" x14ac:dyDescent="0.3">
      <c r="A2" s="17" t="s">
        <v>2911</v>
      </c>
      <c r="B2" s="17"/>
      <c r="C2" s="18"/>
      <c r="D2" s="18"/>
      <c r="E2" s="18"/>
      <c r="F2" s="18"/>
      <c r="G2" s="18"/>
      <c r="H2" s="18"/>
    </row>
    <row r="3" spans="1:8" s="22" customFormat="1" ht="25.35" customHeight="1" thickTop="1" thickBot="1" x14ac:dyDescent="0.3">
      <c r="A3" s="20" t="s">
        <v>2912</v>
      </c>
      <c r="B3" s="21"/>
      <c r="C3" s="17"/>
      <c r="D3" s="17"/>
      <c r="E3" s="17"/>
      <c r="F3" s="17"/>
      <c r="G3" s="17"/>
      <c r="H3" s="17"/>
    </row>
    <row r="4" spans="1:8" s="22" customFormat="1" ht="25.35" customHeight="1" thickTop="1" thickBot="1" x14ac:dyDescent="0.3">
      <c r="A4" s="20" t="s">
        <v>2913</v>
      </c>
      <c r="B4" s="21"/>
      <c r="C4" s="17"/>
      <c r="D4" s="17"/>
      <c r="E4" s="17"/>
      <c r="F4" s="17"/>
      <c r="G4" s="17"/>
      <c r="H4" s="17"/>
    </row>
    <row r="5" spans="1:8" s="22" customFormat="1" ht="25.35" customHeight="1" thickTop="1" thickBot="1" x14ac:dyDescent="0.3">
      <c r="A5" s="20" t="s">
        <v>2914</v>
      </c>
      <c r="B5" s="21"/>
      <c r="C5" s="17"/>
      <c r="D5" s="17"/>
      <c r="E5" s="17"/>
      <c r="F5" s="17"/>
      <c r="G5" s="17"/>
      <c r="H5" s="17"/>
    </row>
    <row r="6" spans="1:8" s="22" customFormat="1" ht="25.35" customHeight="1" thickTop="1" thickBot="1" x14ac:dyDescent="0.3">
      <c r="A6" s="20" t="s">
        <v>2915</v>
      </c>
      <c r="B6" s="21"/>
      <c r="C6" s="17"/>
      <c r="D6" s="17"/>
      <c r="E6" s="17"/>
      <c r="F6" s="17"/>
      <c r="G6" s="17"/>
      <c r="H6" s="17"/>
    </row>
    <row r="7" spans="1:8" s="22" customFormat="1" ht="25.35" customHeight="1" thickTop="1" thickBot="1" x14ac:dyDescent="0.3">
      <c r="A7" s="20" t="s">
        <v>2916</v>
      </c>
      <c r="B7" s="21"/>
      <c r="C7" s="17"/>
      <c r="D7" s="17"/>
      <c r="E7" s="17"/>
      <c r="F7" s="17"/>
      <c r="G7" s="17"/>
      <c r="H7" s="17"/>
    </row>
    <row r="8" spans="1:8" s="22" customFormat="1" ht="25.35" customHeight="1" thickTop="1" thickBot="1" x14ac:dyDescent="0.3">
      <c r="A8" s="20" t="s">
        <v>2917</v>
      </c>
      <c r="B8" s="21"/>
      <c r="C8" s="17"/>
      <c r="D8" s="17"/>
      <c r="E8" s="17"/>
      <c r="F8" s="17"/>
      <c r="G8" s="17"/>
      <c r="H8" s="17"/>
    </row>
    <row r="9" spans="1:8" ht="25.35" customHeight="1" thickTop="1" thickBot="1" x14ac:dyDescent="0.3">
      <c r="A9" s="23" t="s">
        <v>2918</v>
      </c>
      <c r="B9" s="80"/>
      <c r="C9" s="18"/>
      <c r="D9" s="18"/>
      <c r="E9" s="18"/>
      <c r="F9" s="18"/>
      <c r="G9" s="18"/>
      <c r="H9" s="18"/>
    </row>
    <row r="10" spans="1:8" ht="25.35" customHeight="1" thickTop="1" thickBot="1" x14ac:dyDescent="0.3">
      <c r="A10" s="20" t="s">
        <v>2919</v>
      </c>
      <c r="B10" s="21"/>
      <c r="C10" s="18"/>
      <c r="D10" s="18"/>
      <c r="E10" s="18"/>
      <c r="F10" s="18"/>
      <c r="G10" s="18"/>
      <c r="H10" s="18"/>
    </row>
    <row r="11" spans="1:8" ht="25.35" customHeight="1" thickTop="1" thickBot="1" x14ac:dyDescent="0.3">
      <c r="A11" s="20" t="s">
        <v>2920</v>
      </c>
      <c r="B11" s="21"/>
      <c r="C11" s="18"/>
      <c r="D11" s="18"/>
      <c r="E11" s="18"/>
      <c r="F11" s="18"/>
      <c r="G11" s="18"/>
      <c r="H11" s="18"/>
    </row>
    <row r="12" spans="1:8" ht="25.35" customHeight="1" thickTop="1" thickBot="1" x14ac:dyDescent="0.3">
      <c r="A12" s="20" t="s">
        <v>2921</v>
      </c>
      <c r="B12" s="21"/>
      <c r="C12" s="18"/>
      <c r="D12" s="18"/>
      <c r="E12" s="18"/>
      <c r="F12" s="18"/>
      <c r="G12" s="18"/>
      <c r="H12" s="18"/>
    </row>
    <row r="13" spans="1:8" ht="25.35" customHeight="1" thickTop="1" thickBot="1" x14ac:dyDescent="0.3">
      <c r="A13" s="18"/>
      <c r="B13" s="24" t="s">
        <v>2865</v>
      </c>
      <c r="C13" s="24" t="s">
        <v>2833</v>
      </c>
      <c r="D13" s="25"/>
      <c r="E13" s="18"/>
      <c r="F13" s="18"/>
      <c r="G13" s="18"/>
      <c r="H13" s="18"/>
    </row>
    <row r="14" spans="1:8" ht="25.35" customHeight="1" thickTop="1" thickBot="1" x14ac:dyDescent="0.3">
      <c r="A14" s="20" t="s">
        <v>2922</v>
      </c>
      <c r="B14" s="21"/>
      <c r="C14" s="21"/>
      <c r="D14" s="82"/>
      <c r="E14" s="82"/>
      <c r="F14" s="64"/>
      <c r="G14" s="64"/>
      <c r="H14" s="64"/>
    </row>
    <row r="15" spans="1:8" ht="25.35" customHeight="1" thickTop="1" thickBot="1" x14ac:dyDescent="0.3">
      <c r="A15" s="26" t="s">
        <v>2923</v>
      </c>
      <c r="B15" s="21"/>
      <c r="C15" s="21"/>
      <c r="D15" s="82"/>
      <c r="E15" s="82"/>
      <c r="F15" s="64"/>
      <c r="G15" s="64"/>
      <c r="H15" s="64"/>
    </row>
    <row r="16" spans="1:8" ht="25.35" customHeight="1" thickTop="1" thickBot="1" x14ac:dyDescent="0.3">
      <c r="A16" s="26" t="s">
        <v>2924</v>
      </c>
      <c r="B16" s="96"/>
      <c r="C16" s="96"/>
      <c r="D16" s="96"/>
      <c r="E16" s="96"/>
      <c r="F16" s="64"/>
      <c r="G16" s="64"/>
      <c r="H16" s="64"/>
    </row>
    <row r="17" spans="1:8" ht="35.1" customHeight="1" thickTop="1" thickBot="1" x14ac:dyDescent="0.3">
      <c r="A17" s="20" t="s">
        <v>2925</v>
      </c>
      <c r="B17" s="21"/>
      <c r="C17" s="21"/>
      <c r="D17" s="82"/>
      <c r="E17" s="82"/>
      <c r="F17" s="64"/>
      <c r="G17" s="64"/>
      <c r="H17" s="64"/>
    </row>
    <row r="18" spans="1:8" ht="25.35" customHeight="1" thickTop="1" thickBot="1" x14ac:dyDescent="0.3">
      <c r="A18" s="26" t="s">
        <v>2926</v>
      </c>
      <c r="B18" s="97"/>
      <c r="C18" s="97"/>
      <c r="D18" s="97"/>
      <c r="E18" s="97"/>
      <c r="F18" s="97"/>
      <c r="G18" s="97"/>
      <c r="H18" s="97"/>
    </row>
    <row r="19" spans="1:8" ht="34.5" customHeight="1" thickTop="1" thickBot="1" x14ac:dyDescent="0.3">
      <c r="A19" s="20" t="s">
        <v>2927</v>
      </c>
      <c r="B19" s="27"/>
      <c r="C19" s="27"/>
      <c r="D19" s="83"/>
      <c r="E19" s="83"/>
      <c r="F19" s="64"/>
      <c r="G19" s="64"/>
      <c r="H19" s="64"/>
    </row>
    <row r="20" spans="1:8" ht="25.35" customHeight="1" thickTop="1" thickBot="1" x14ac:dyDescent="0.3">
      <c r="A20" s="26" t="s">
        <v>2928</v>
      </c>
      <c r="B20" s="96"/>
      <c r="C20" s="96"/>
      <c r="D20" s="96"/>
      <c r="E20" s="96"/>
      <c r="F20" s="64"/>
      <c r="G20" s="64"/>
      <c r="H20" s="64"/>
    </row>
    <row r="21" spans="1:8" s="28" customFormat="1" ht="24.75" customHeight="1" thickTop="1" thickBot="1" x14ac:dyDescent="0.3">
      <c r="A21" s="20" t="s">
        <v>2929</v>
      </c>
      <c r="B21" s="27"/>
      <c r="C21" s="21"/>
      <c r="D21" s="82"/>
      <c r="E21" s="82"/>
      <c r="F21" s="65"/>
      <c r="G21" s="65"/>
      <c r="H21" s="65"/>
    </row>
    <row r="22" spans="1:8" s="28" customFormat="1" ht="25.35" customHeight="1" thickTop="1" thickBot="1" x14ac:dyDescent="0.3">
      <c r="A22" s="26" t="s">
        <v>2930</v>
      </c>
      <c r="B22" s="96"/>
      <c r="C22" s="96"/>
      <c r="D22" s="96"/>
      <c r="E22" s="96"/>
      <c r="F22" s="65"/>
      <c r="G22" s="65"/>
      <c r="H22" s="65"/>
    </row>
    <row r="23" spans="1:8" s="28" customFormat="1" ht="25.35" customHeight="1" thickTop="1" thickBot="1" x14ac:dyDescent="0.3">
      <c r="A23" s="20" t="s">
        <v>2931</v>
      </c>
      <c r="B23" s="27"/>
      <c r="C23" s="21"/>
      <c r="D23" s="82"/>
      <c r="E23" s="82"/>
      <c r="F23" s="65"/>
      <c r="G23" s="65"/>
      <c r="H23" s="65"/>
    </row>
    <row r="24" spans="1:8" ht="25.35" customHeight="1" thickTop="1" thickBot="1" x14ac:dyDescent="0.3">
      <c r="A24" s="26" t="s">
        <v>2930</v>
      </c>
      <c r="B24" s="96"/>
      <c r="C24" s="96"/>
      <c r="D24" s="96"/>
      <c r="E24" s="96"/>
      <c r="F24" s="64"/>
      <c r="G24" s="64"/>
      <c r="H24" s="64"/>
    </row>
    <row r="25" spans="1:8" s="29" customFormat="1" ht="24" customHeight="1" thickTop="1" thickBot="1" x14ac:dyDescent="0.3">
      <c r="A25" s="20" t="s">
        <v>2932</v>
      </c>
      <c r="B25" s="96"/>
      <c r="C25" s="96"/>
      <c r="D25" s="96"/>
      <c r="E25" s="96"/>
      <c r="F25" s="66"/>
      <c r="G25" s="66"/>
      <c r="H25" s="66"/>
    </row>
    <row r="26" spans="1:8" ht="24" customHeight="1" thickTop="1" thickBot="1" x14ac:dyDescent="0.3">
      <c r="A26" s="20" t="s">
        <v>2933</v>
      </c>
      <c r="B26" s="96"/>
      <c r="C26" s="96"/>
      <c r="D26" s="96"/>
      <c r="E26" s="96"/>
      <c r="F26" s="64"/>
      <c r="G26" s="64"/>
      <c r="H26" s="64"/>
    </row>
    <row r="27" spans="1:8" ht="24" customHeight="1" thickTop="1" thickBot="1" x14ac:dyDescent="0.3">
      <c r="A27" s="20" t="s">
        <v>2934</v>
      </c>
      <c r="B27" s="96"/>
      <c r="C27" s="96"/>
      <c r="D27" s="96"/>
      <c r="E27" s="96"/>
      <c r="F27" s="64"/>
      <c r="G27" s="64"/>
      <c r="H27" s="64"/>
    </row>
    <row r="28" spans="1:8" ht="24" customHeight="1" thickTop="1" thickBot="1" x14ac:dyDescent="0.3">
      <c r="A28" s="20" t="s">
        <v>2935</v>
      </c>
      <c r="B28" s="96"/>
      <c r="C28" s="96"/>
      <c r="D28" s="96"/>
      <c r="E28" s="96"/>
      <c r="F28" s="76"/>
      <c r="G28" s="64"/>
      <c r="H28" s="64"/>
    </row>
    <row r="29" spans="1:8" s="31" customFormat="1" ht="15.75" customHeight="1" thickTop="1" thickBot="1" x14ac:dyDescent="0.3">
      <c r="A29" s="30"/>
      <c r="B29" s="81"/>
      <c r="C29" s="81"/>
      <c r="D29" s="81"/>
      <c r="E29" s="81"/>
      <c r="F29" s="78"/>
      <c r="G29" s="78"/>
      <c r="H29" s="78"/>
    </row>
    <row r="30" spans="1:8" ht="21" customHeight="1" thickTop="1" thickBot="1" x14ac:dyDescent="0.3">
      <c r="A30" s="23" t="s">
        <v>2936</v>
      </c>
      <c r="B30" s="96"/>
      <c r="C30" s="96"/>
      <c r="D30" s="96"/>
      <c r="E30" s="96"/>
      <c r="F30" s="64"/>
      <c r="G30" s="64"/>
      <c r="H30" s="64"/>
    </row>
    <row r="31" spans="1:8" ht="21" customHeight="1" thickTop="1" thickBot="1" x14ac:dyDescent="0.3">
      <c r="A31" s="17" t="s">
        <v>2937</v>
      </c>
      <c r="B31" s="96"/>
      <c r="C31" s="96"/>
      <c r="D31" s="96"/>
      <c r="E31" s="96"/>
      <c r="F31" s="64"/>
      <c r="G31" s="64"/>
      <c r="H31" s="64"/>
    </row>
    <row r="32" spans="1:8" s="33" customFormat="1" ht="21" customHeight="1" thickTop="1" thickBot="1" x14ac:dyDescent="0.3">
      <c r="A32" s="23" t="s">
        <v>2938</v>
      </c>
      <c r="B32" s="96"/>
      <c r="C32" s="96"/>
      <c r="D32" s="96"/>
      <c r="E32" s="96"/>
      <c r="F32" s="79"/>
      <c r="G32" s="79"/>
      <c r="H32" s="79"/>
    </row>
    <row r="33" spans="1:8" s="33" customFormat="1" ht="15" thickTop="1" x14ac:dyDescent="0.25">
      <c r="A33" s="20"/>
      <c r="B33" s="17"/>
      <c r="C33" s="17"/>
      <c r="D33" s="17"/>
      <c r="E33" s="17"/>
      <c r="F33" s="32"/>
      <c r="G33" s="32"/>
      <c r="H33" s="32"/>
    </row>
    <row r="34" spans="1:8" s="33" customFormat="1" ht="27.75" customHeight="1" x14ac:dyDescent="0.25">
      <c r="A34" s="20"/>
      <c r="B34" s="18"/>
      <c r="C34" s="18"/>
      <c r="D34" s="18"/>
      <c r="E34" s="18"/>
      <c r="F34" s="34"/>
      <c r="G34" s="34"/>
      <c r="H34" s="34"/>
    </row>
    <row r="35" spans="1:8" s="36" customFormat="1" ht="14.25" hidden="1" customHeight="1" x14ac:dyDescent="0.25">
      <c r="A35" s="35"/>
      <c r="B35" s="33"/>
      <c r="C35" s="33"/>
      <c r="D35" s="33"/>
      <c r="E35" s="33"/>
    </row>
    <row r="36" spans="1:8" s="36" customFormat="1" ht="12" hidden="1" customHeight="1" x14ac:dyDescent="0.25">
      <c r="A36" s="35"/>
      <c r="B36" s="33"/>
      <c r="C36" s="33"/>
      <c r="D36" s="33"/>
      <c r="E36" s="33"/>
    </row>
    <row r="37" spans="1:8" ht="15" hidden="1" customHeight="1" x14ac:dyDescent="0.25"/>
    <row r="38" spans="1:8" ht="15" hidden="1" customHeight="1" x14ac:dyDescent="0.25"/>
  </sheetData>
  <sheetProtection algorithmName="SHA-512" hashValue="VKsghJrM9bHYdxsMEZeu6aR0/9k41lJEEbJCQptFHIoe1+VHZFO2J/fr0WZZOZaGfsJLrK2ZrZmNrGc8SzZVzw==" saltValue="uwWujCZBNvvrczvejttSDw==" spinCount="100000" sheet="1" formatCells="0" formatColumns="0" formatRows="0" insertColumns="0" insertRows="0" insertHyperlinks="0" sort="0" autoFilter="0" pivotTables="0"/>
  <mergeCells count="12">
    <mergeCell ref="B32:E32"/>
    <mergeCell ref="B16:E16"/>
    <mergeCell ref="B18:H18"/>
    <mergeCell ref="B20:E20"/>
    <mergeCell ref="B22:E22"/>
    <mergeCell ref="B24:E24"/>
    <mergeCell ref="B25:E25"/>
    <mergeCell ref="B26:E26"/>
    <mergeCell ref="B27:E27"/>
    <mergeCell ref="B28:E28"/>
    <mergeCell ref="B30:E30"/>
    <mergeCell ref="B31:E31"/>
  </mergeCells>
  <pageMargins left="0.31496062992125984" right="0.31496062992125984" top="0.86614173228346458" bottom="0.55118110236220474" header="0.15748031496062992" footer="7.874015748031496E-2"/>
  <pageSetup paperSize="9" orientation="landscape" r:id="rId1"/>
  <headerFooter>
    <oddHeader>&amp;R&amp;G</oddHeader>
    <oddFooter>&amp;L&amp;"Arial,Regular"&amp;8Cód. ref.: lista de verificación IFA GFS para AQ; v6.0_Jun22; versión en español
&amp;A
Página &amp;P de &amp;N&amp;R&amp;"Arial,Regular"&amp;8© GLOBALG.A.P. c/o FoodPLUS GmbH
Spichernstr. 55, 50672 Cologne, Germany 
&amp;K00A039www.globalgap.org</oddFooter>
  </headerFooter>
  <rowBreaks count="1" manualBreakCount="1">
    <brk id="12" max="16383"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50795b52-d884-4f3c-a547-4763e70ede17">
      <UserInfo>
        <DisplayName>Pushpendra Singh (Ben)</DisplayName>
        <AccountId>14</AccountId>
        <AccountType/>
      </UserInfo>
    </SharedWithUsers>
    <lcf76f155ced4ddcb4097134ff3c332f xmlns="3fcbf3cb-b373-44a0-966d-dc1ff9089511">
      <Terms xmlns="http://schemas.microsoft.com/office/infopath/2007/PartnerControls"/>
    </lcf76f155ced4ddcb4097134ff3c332f>
    <TaxCatchAll xmlns="50795b52-d884-4f3c-a547-4763e70ede1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482AD089D50DA459DA864D394CCD67F" ma:contentTypeVersion="18" ma:contentTypeDescription="Create a new document." ma:contentTypeScope="" ma:versionID="1cef5ae018353d0ba07a3f0280f301eb">
  <xsd:schema xmlns:xsd="http://www.w3.org/2001/XMLSchema" xmlns:xs="http://www.w3.org/2001/XMLSchema" xmlns:p="http://schemas.microsoft.com/office/2006/metadata/properties" xmlns:ns2="3fcbf3cb-b373-44a0-966d-dc1ff9089511" xmlns:ns3="50795b52-d884-4f3c-a547-4763e70ede17" targetNamespace="http://schemas.microsoft.com/office/2006/metadata/properties" ma:root="true" ma:fieldsID="7a97ca785144f12be132dc69b8f2ca84" ns2:_="" ns3:_="">
    <xsd:import namespace="3fcbf3cb-b373-44a0-966d-dc1ff9089511"/>
    <xsd:import namespace="50795b52-d884-4f3c-a547-4763e70ede1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cbf3cb-b373-44a0-966d-dc1ff9089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190a462-2372-47f0-819a-d243c65e015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795b52-d884-4f3c-a547-4763e70ede1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78a1789-2b8f-407c-8f67-a77be30d6ee2}" ma:internalName="TaxCatchAll" ma:showField="CatchAllData" ma:web="50795b52-d884-4f3c-a547-4763e70ede1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1F379C-D7A0-41A0-9DF2-4444DC9DA370}">
  <ds:schemaRefs>
    <ds:schemaRef ds:uri="http://schemas.microsoft.com/sharepoint/v3/contenttype/forms"/>
  </ds:schemaRefs>
</ds:datastoreItem>
</file>

<file path=customXml/itemProps2.xml><?xml version="1.0" encoding="utf-8"?>
<ds:datastoreItem xmlns:ds="http://schemas.openxmlformats.org/officeDocument/2006/customXml" ds:itemID="{7E71AE48-E17D-4995-80D0-15A9D4B40A53}">
  <ds:schemaRefs>
    <ds:schemaRef ds:uri="http://schemas.microsoft.com/office/2006/documentManagement/types"/>
    <ds:schemaRef ds:uri="http://purl.org/dc/terms/"/>
    <ds:schemaRef ds:uri="http://purl.org/dc/elements/1.1/"/>
    <ds:schemaRef ds:uri="http://purl.org/dc/dcmitype/"/>
    <ds:schemaRef ds:uri="http://schemas.microsoft.com/office/2006/metadata/properties"/>
    <ds:schemaRef ds:uri="3fcbf3cb-b373-44a0-966d-dc1ff9089511"/>
    <ds:schemaRef ds:uri="http://schemas.microsoft.com/office/infopath/2007/PartnerControls"/>
    <ds:schemaRef ds:uri="http://schemas.openxmlformats.org/package/2006/metadata/core-properties"/>
    <ds:schemaRef ds:uri="50795b52-d884-4f3c-a547-4763e70ede17"/>
    <ds:schemaRef ds:uri="http://www.w3.org/XML/1998/namespace"/>
  </ds:schemaRefs>
</ds:datastoreItem>
</file>

<file path=customXml/itemProps3.xml><?xml version="1.0" encoding="utf-8"?>
<ds:datastoreItem xmlns:ds="http://schemas.openxmlformats.org/officeDocument/2006/customXml" ds:itemID="{F24783B6-AD16-492E-BF80-979B0E4DE0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cbf3cb-b373-44a0-966d-dc1ff9089511"/>
    <ds:schemaRef ds:uri="50795b52-d884-4f3c-a547-4763e70ede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Steps</vt:lpstr>
      <vt:lpstr>PI</vt:lpstr>
      <vt:lpstr>S</vt:lpstr>
      <vt:lpstr>PQ</vt:lpstr>
      <vt:lpstr>Static ID Table</vt:lpstr>
      <vt:lpstr>Portada</vt:lpstr>
      <vt:lpstr>Introducción</vt:lpstr>
      <vt:lpstr>Instrucciones</vt:lpstr>
      <vt:lpstr>Notas de la auditoría</vt:lpstr>
      <vt:lpstr>P&amp;C</vt:lpstr>
      <vt:lpstr>Instrucciones!Print_Titles</vt:lpstr>
      <vt:lpstr>'P&amp;C'!Print_Titles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Daddio</dc:creator>
  <cp:keywords/>
  <dc:description/>
  <cp:lastModifiedBy>Mark Walker</cp:lastModifiedBy>
  <cp:revision/>
  <dcterms:created xsi:type="dcterms:W3CDTF">2022-02-15T08:58:08Z</dcterms:created>
  <dcterms:modified xsi:type="dcterms:W3CDTF">2022-08-30T13:11:48Z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0x0101005482AD089D50DA459DA864D394CCD67F</vt:lpwstr>
  </property>
  <property fmtid="{D5CDD505-2E9C-101B-9397-08002B2CF9AE}" pid="3" name="MediaServiceImageTags">
    <vt:lpwstr/>
  </property>
</Properties>
</file>